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commbf.sharepoint.com/sites/Communications/Shared Documents/Publications/Annual Report/CBF Annual Report 2021/Final files/"/>
    </mc:Choice>
  </mc:AlternateContent>
  <xr:revisionPtr revIDLastSave="1" documentId="8_{C0515293-C07D-43F0-A0D6-91F31186A425}" xr6:coauthVersionLast="47" xr6:coauthVersionMax="47" xr10:uidLastSave="{B9ED738B-F3E9-47C6-8504-325CF5AC7055}"/>
  <bookViews>
    <workbookView xWindow="-108" yWindow="-108" windowWidth="23256" windowHeight="12576" xr2:uid="{00000000-000D-0000-FFFF-FFFF00000000}"/>
  </bookViews>
  <sheets>
    <sheet name="Grants list 2020-21" sheetId="3" r:id="rId1"/>
  </sheets>
  <definedNames>
    <definedName name="_xlnm._FilterDatabase" localSheetId="0" hidden="1">'Grants list 2020-21'!$A$4:$T$548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7" i="3" l="1"/>
  <c r="K127" i="3"/>
  <c r="L127" i="3"/>
  <c r="M127" i="3"/>
  <c r="N127" i="3"/>
  <c r="O127" i="3"/>
  <c r="T127" i="3"/>
  <c r="S169" i="3"/>
  <c r="S174" i="3"/>
  <c r="S173" i="3"/>
  <c r="S171" i="3"/>
  <c r="S168" i="3"/>
  <c r="R286" i="3"/>
  <c r="Q286" i="3"/>
  <c r="O286" i="3"/>
  <c r="N286" i="3"/>
  <c r="M286" i="3"/>
  <c r="L286" i="3"/>
  <c r="K286" i="3"/>
  <c r="J286" i="3"/>
  <c r="I286" i="3"/>
  <c r="R47" i="3"/>
  <c r="Q47" i="3"/>
  <c r="O47" i="3"/>
  <c r="N47" i="3"/>
  <c r="M47" i="3"/>
  <c r="L47" i="3"/>
  <c r="K47" i="3"/>
  <c r="J47" i="3"/>
  <c r="I47" i="3"/>
  <c r="R35" i="3"/>
  <c r="Q35" i="3"/>
  <c r="O35" i="3"/>
  <c r="N35" i="3"/>
  <c r="M35" i="3"/>
  <c r="L35" i="3"/>
  <c r="K35" i="3"/>
  <c r="J35" i="3"/>
  <c r="I35" i="3"/>
  <c r="R61" i="3"/>
  <c r="Q61" i="3"/>
  <c r="O61" i="3"/>
  <c r="N61" i="3"/>
  <c r="M61" i="3"/>
  <c r="L61" i="3"/>
  <c r="K61" i="3"/>
  <c r="J61" i="3"/>
  <c r="I61" i="3"/>
  <c r="R161" i="3"/>
  <c r="Q161" i="3"/>
  <c r="O161" i="3"/>
  <c r="N161" i="3"/>
  <c r="M161" i="3"/>
  <c r="L161" i="3"/>
  <c r="K161" i="3"/>
  <c r="J161" i="3"/>
  <c r="I161" i="3"/>
  <c r="R291" i="3"/>
  <c r="Q291" i="3"/>
  <c r="O291" i="3"/>
  <c r="N291" i="3"/>
  <c r="M291" i="3"/>
  <c r="L291" i="3"/>
  <c r="K291" i="3"/>
  <c r="J291" i="3"/>
  <c r="I291" i="3"/>
  <c r="Q306" i="3"/>
  <c r="O306" i="3"/>
  <c r="N306" i="3"/>
  <c r="M306" i="3"/>
  <c r="L306" i="3"/>
  <c r="K306" i="3"/>
  <c r="I306" i="3"/>
  <c r="R302" i="3"/>
  <c r="Q302" i="3"/>
  <c r="O302" i="3"/>
  <c r="N302" i="3"/>
  <c r="M302" i="3"/>
  <c r="L302" i="3"/>
  <c r="K302" i="3"/>
  <c r="J302" i="3"/>
  <c r="I302" i="3"/>
  <c r="Q129" i="3"/>
  <c r="O129" i="3"/>
  <c r="N129" i="3"/>
  <c r="M129" i="3"/>
  <c r="L129" i="3"/>
  <c r="K129" i="3"/>
  <c r="I129" i="3"/>
  <c r="R520" i="3"/>
  <c r="Q520" i="3"/>
  <c r="O520" i="3"/>
  <c r="N520" i="3"/>
  <c r="M520" i="3"/>
  <c r="L520" i="3"/>
  <c r="K520" i="3"/>
  <c r="J520" i="3"/>
  <c r="I520" i="3"/>
  <c r="Q17" i="3"/>
  <c r="O17" i="3"/>
  <c r="N17" i="3"/>
  <c r="M17" i="3"/>
  <c r="K17" i="3"/>
  <c r="J17" i="3"/>
  <c r="I17" i="3"/>
  <c r="Q454" i="3"/>
  <c r="O454" i="3"/>
  <c r="N454" i="3"/>
  <c r="M454" i="3"/>
  <c r="L454" i="3"/>
  <c r="K454" i="3"/>
  <c r="I454" i="3"/>
  <c r="Q136" i="3"/>
  <c r="O136" i="3"/>
  <c r="N136" i="3"/>
  <c r="M136" i="3"/>
  <c r="L136" i="3"/>
  <c r="I136" i="3"/>
  <c r="R418" i="3"/>
  <c r="Q418" i="3"/>
  <c r="O418" i="3"/>
  <c r="N418" i="3"/>
  <c r="M418" i="3"/>
  <c r="L418" i="3"/>
  <c r="K418" i="3"/>
  <c r="J418" i="3"/>
  <c r="I418" i="3"/>
  <c r="Q329" i="3"/>
  <c r="O329" i="3"/>
  <c r="N329" i="3"/>
  <c r="M329" i="3"/>
  <c r="L329" i="3"/>
  <c r="K329" i="3"/>
  <c r="I329" i="3"/>
  <c r="R188" i="3"/>
  <c r="Q188" i="3"/>
  <c r="O188" i="3"/>
  <c r="N188" i="3"/>
  <c r="M188" i="3"/>
  <c r="L188" i="3"/>
  <c r="K188" i="3"/>
  <c r="J188" i="3"/>
  <c r="I188" i="3"/>
  <c r="Q463" i="3"/>
  <c r="O463" i="3"/>
  <c r="N463" i="3"/>
  <c r="M463" i="3"/>
  <c r="L463" i="3"/>
  <c r="K463" i="3"/>
  <c r="I463" i="3"/>
  <c r="R299" i="3"/>
  <c r="Q299" i="3"/>
  <c r="O299" i="3"/>
  <c r="N299" i="3"/>
  <c r="M299" i="3"/>
  <c r="L299" i="3"/>
  <c r="K299" i="3"/>
  <c r="J299" i="3"/>
  <c r="I299" i="3"/>
  <c r="R308" i="3"/>
  <c r="Q308" i="3"/>
  <c r="O308" i="3"/>
  <c r="N308" i="3"/>
  <c r="M308" i="3"/>
  <c r="L308" i="3"/>
  <c r="K308" i="3"/>
  <c r="J308" i="3"/>
  <c r="I308" i="3"/>
  <c r="R154" i="3"/>
  <c r="Q154" i="3"/>
  <c r="O154" i="3"/>
  <c r="N154" i="3"/>
  <c r="M154" i="3"/>
  <c r="L154" i="3"/>
  <c r="K154" i="3"/>
  <c r="J154" i="3"/>
  <c r="I154" i="3"/>
  <c r="R42" i="3"/>
  <c r="Q42" i="3"/>
  <c r="O42" i="3"/>
  <c r="N42" i="3"/>
  <c r="M42" i="3"/>
  <c r="L42" i="3"/>
  <c r="K42" i="3"/>
  <c r="J42" i="3"/>
  <c r="I42" i="3"/>
  <c r="R176" i="3"/>
  <c r="Q176" i="3"/>
  <c r="O176" i="3"/>
  <c r="N176" i="3"/>
  <c r="M176" i="3"/>
  <c r="L176" i="3"/>
  <c r="K176" i="3"/>
  <c r="J176" i="3"/>
  <c r="I176" i="3"/>
  <c r="Q30" i="3"/>
  <c r="O30" i="3"/>
  <c r="N30" i="3"/>
  <c r="M30" i="3"/>
  <c r="L30" i="3"/>
  <c r="I30" i="3"/>
  <c r="R140" i="3"/>
  <c r="Q140" i="3"/>
  <c r="O140" i="3"/>
  <c r="N140" i="3"/>
  <c r="M140" i="3"/>
  <c r="L140" i="3"/>
  <c r="K140" i="3"/>
  <c r="J140" i="3"/>
  <c r="I140" i="3"/>
  <c r="Q274" i="3"/>
  <c r="O274" i="3"/>
  <c r="N274" i="3"/>
  <c r="M274" i="3"/>
  <c r="L274" i="3"/>
  <c r="J274" i="3"/>
  <c r="I274" i="3"/>
  <c r="Q115" i="3"/>
  <c r="O115" i="3"/>
  <c r="N115" i="3"/>
  <c r="M115" i="3"/>
  <c r="L115" i="3"/>
  <c r="K115" i="3"/>
  <c r="I115" i="3"/>
  <c r="Q510" i="3"/>
  <c r="O510" i="3"/>
  <c r="N510" i="3"/>
  <c r="M510" i="3"/>
  <c r="K510" i="3"/>
  <c r="J510" i="3"/>
  <c r="I510" i="3"/>
  <c r="R59" i="3"/>
  <c r="Q59" i="3"/>
  <c r="O59" i="3"/>
  <c r="N59" i="3"/>
  <c r="M59" i="3"/>
  <c r="L59" i="3"/>
  <c r="K59" i="3"/>
  <c r="J59" i="3"/>
  <c r="I59" i="3"/>
  <c r="R131" i="3"/>
  <c r="Q131" i="3"/>
  <c r="O131" i="3"/>
  <c r="N131" i="3"/>
  <c r="M131" i="3"/>
  <c r="L131" i="3"/>
  <c r="K131" i="3"/>
  <c r="J131" i="3"/>
  <c r="I131" i="3"/>
  <c r="Q218" i="3"/>
  <c r="O218" i="3"/>
  <c r="N218" i="3"/>
  <c r="M218" i="3"/>
  <c r="L218" i="3"/>
  <c r="J218" i="3"/>
  <c r="I218" i="3"/>
  <c r="R301" i="3"/>
  <c r="Q301" i="3"/>
  <c r="O301" i="3"/>
  <c r="N301" i="3"/>
  <c r="M301" i="3"/>
  <c r="L301" i="3"/>
  <c r="K301" i="3"/>
  <c r="J301" i="3"/>
  <c r="I301" i="3"/>
  <c r="Q388" i="3"/>
  <c r="O388" i="3"/>
  <c r="N388" i="3"/>
  <c r="M388" i="3"/>
  <c r="K388" i="3"/>
  <c r="I388" i="3"/>
  <c r="Q517" i="3"/>
  <c r="O517" i="3"/>
  <c r="N517" i="3"/>
  <c r="M517" i="3"/>
  <c r="L517" i="3"/>
  <c r="K517" i="3"/>
  <c r="I517" i="3"/>
  <c r="Q230" i="3"/>
  <c r="O230" i="3"/>
  <c r="N230" i="3"/>
  <c r="M230" i="3"/>
  <c r="L230" i="3"/>
  <c r="I230" i="3"/>
  <c r="Q111" i="3"/>
  <c r="O111" i="3"/>
  <c r="N111" i="3"/>
  <c r="M111" i="3"/>
  <c r="L111" i="3"/>
  <c r="K111" i="3"/>
  <c r="I111" i="3"/>
  <c r="Q243" i="3"/>
  <c r="O243" i="3"/>
  <c r="N243" i="3"/>
  <c r="M243" i="3"/>
  <c r="K243" i="3"/>
  <c r="J243" i="3"/>
  <c r="I243" i="3"/>
  <c r="R438" i="3"/>
  <c r="Q438" i="3"/>
  <c r="O438" i="3"/>
  <c r="N438" i="3"/>
  <c r="M438" i="3"/>
  <c r="L438" i="3"/>
  <c r="K438" i="3"/>
  <c r="J438" i="3"/>
  <c r="I438" i="3"/>
  <c r="Q444" i="3"/>
  <c r="O444" i="3"/>
  <c r="N444" i="3"/>
  <c r="M444" i="3"/>
  <c r="L444" i="3"/>
  <c r="K444" i="3"/>
  <c r="I444" i="3"/>
  <c r="R457" i="3"/>
  <c r="Q457" i="3"/>
  <c r="O457" i="3"/>
  <c r="N457" i="3"/>
  <c r="M457" i="3"/>
  <c r="L457" i="3"/>
  <c r="K457" i="3"/>
  <c r="J457" i="3"/>
  <c r="I457" i="3"/>
  <c r="R506" i="3"/>
  <c r="Q506" i="3"/>
  <c r="O506" i="3"/>
  <c r="N506" i="3"/>
  <c r="M506" i="3"/>
  <c r="L506" i="3"/>
  <c r="K506" i="3"/>
  <c r="J506" i="3"/>
  <c r="I506" i="3"/>
  <c r="R380" i="3"/>
  <c r="Q380" i="3"/>
  <c r="O380" i="3"/>
  <c r="N380" i="3"/>
  <c r="M380" i="3"/>
  <c r="L380" i="3"/>
  <c r="K380" i="3"/>
  <c r="J380" i="3"/>
  <c r="I380" i="3"/>
  <c r="R277" i="3"/>
  <c r="Q277" i="3"/>
  <c r="O277" i="3"/>
  <c r="N277" i="3"/>
  <c r="M277" i="3"/>
  <c r="L277" i="3"/>
  <c r="K277" i="3"/>
  <c r="J277" i="3"/>
  <c r="I277" i="3"/>
  <c r="R181" i="3"/>
  <c r="Q181" i="3"/>
  <c r="O181" i="3"/>
  <c r="N181" i="3"/>
  <c r="M181" i="3"/>
  <c r="L181" i="3"/>
  <c r="K181" i="3"/>
  <c r="J181" i="3"/>
  <c r="I181" i="3"/>
  <c r="R56" i="3"/>
  <c r="Q56" i="3"/>
  <c r="O56" i="3"/>
  <c r="N56" i="3"/>
  <c r="M56" i="3"/>
  <c r="L56" i="3"/>
  <c r="K56" i="3"/>
  <c r="J56" i="3"/>
  <c r="I56" i="3"/>
  <c r="Q92" i="3"/>
  <c r="O92" i="3"/>
  <c r="N92" i="3"/>
  <c r="M92" i="3"/>
  <c r="L92" i="3"/>
  <c r="K92" i="3"/>
  <c r="I92" i="3"/>
  <c r="R79" i="3"/>
  <c r="Q79" i="3"/>
  <c r="O79" i="3"/>
  <c r="N79" i="3"/>
  <c r="M79" i="3"/>
  <c r="L79" i="3"/>
  <c r="K79" i="3"/>
  <c r="J79" i="3"/>
  <c r="I79" i="3"/>
  <c r="R6" i="3"/>
  <c r="Q6" i="3"/>
  <c r="O6" i="3"/>
  <c r="N6" i="3"/>
  <c r="M6" i="3"/>
  <c r="L6" i="3"/>
  <c r="K6" i="3"/>
  <c r="J6" i="3"/>
  <c r="I6" i="3"/>
  <c r="Q148" i="3"/>
  <c r="O148" i="3"/>
  <c r="N148" i="3"/>
  <c r="M148" i="3"/>
  <c r="L148" i="3"/>
  <c r="J148" i="3"/>
  <c r="I148" i="3"/>
  <c r="R325" i="3"/>
  <c r="Q325" i="3"/>
  <c r="O325" i="3"/>
  <c r="N325" i="3"/>
  <c r="M325" i="3"/>
  <c r="L325" i="3"/>
  <c r="K325" i="3"/>
  <c r="J325" i="3"/>
  <c r="I325" i="3"/>
  <c r="Q87" i="3"/>
  <c r="O87" i="3"/>
  <c r="N87" i="3"/>
  <c r="M87" i="3"/>
  <c r="L87" i="3"/>
  <c r="K87" i="3"/>
  <c r="I87" i="3"/>
  <c r="R251" i="3"/>
  <c r="Q251" i="3"/>
  <c r="O251" i="3"/>
  <c r="N251" i="3"/>
  <c r="M251" i="3"/>
  <c r="L251" i="3"/>
  <c r="K251" i="3"/>
  <c r="J251" i="3"/>
  <c r="I251" i="3"/>
  <c r="R236" i="3"/>
  <c r="Q236" i="3"/>
  <c r="O236" i="3"/>
  <c r="N236" i="3"/>
  <c r="M236" i="3"/>
  <c r="L236" i="3"/>
  <c r="K236" i="3"/>
  <c r="J236" i="3"/>
  <c r="I236" i="3"/>
  <c r="R345" i="3"/>
  <c r="Q345" i="3"/>
  <c r="O345" i="3"/>
  <c r="N345" i="3"/>
  <c r="M345" i="3"/>
  <c r="L345" i="3"/>
  <c r="K345" i="3"/>
  <c r="J345" i="3"/>
  <c r="I345" i="3"/>
  <c r="R157" i="3"/>
  <c r="Q157" i="3"/>
  <c r="O157" i="3"/>
  <c r="N157" i="3"/>
  <c r="M157" i="3"/>
  <c r="L157" i="3"/>
  <c r="K157" i="3"/>
  <c r="J157" i="3"/>
  <c r="I157" i="3"/>
  <c r="R530" i="3"/>
  <c r="Q530" i="3"/>
  <c r="O530" i="3"/>
  <c r="N530" i="3"/>
  <c r="M530" i="3"/>
  <c r="L530" i="3"/>
  <c r="K530" i="3"/>
  <c r="J530" i="3"/>
  <c r="I530" i="3"/>
  <c r="R72" i="3"/>
  <c r="Q72" i="3"/>
  <c r="O72" i="3"/>
  <c r="N72" i="3"/>
  <c r="M72" i="3"/>
  <c r="L72" i="3"/>
  <c r="K72" i="3"/>
  <c r="J72" i="3"/>
  <c r="I72" i="3"/>
  <c r="Q185" i="3"/>
  <c r="O185" i="3"/>
  <c r="N185" i="3"/>
  <c r="M185" i="3"/>
  <c r="K185" i="3"/>
  <c r="J185" i="3"/>
  <c r="I185" i="3"/>
  <c r="R68" i="3"/>
  <c r="Q68" i="3"/>
  <c r="O68" i="3"/>
  <c r="N68" i="3"/>
  <c r="M68" i="3"/>
  <c r="L68" i="3"/>
  <c r="K68" i="3"/>
  <c r="J68" i="3"/>
  <c r="I68" i="3"/>
  <c r="R108" i="3"/>
  <c r="Q108" i="3"/>
  <c r="O108" i="3"/>
  <c r="N108" i="3"/>
  <c r="M108" i="3"/>
  <c r="L108" i="3"/>
  <c r="K108" i="3"/>
  <c r="J108" i="3"/>
  <c r="I108" i="3"/>
  <c r="R405" i="3"/>
  <c r="Q405" i="3"/>
  <c r="O405" i="3"/>
  <c r="N405" i="3"/>
  <c r="M405" i="3"/>
  <c r="L405" i="3"/>
  <c r="K405" i="3"/>
  <c r="J405" i="3"/>
  <c r="I405" i="3"/>
  <c r="R144" i="3"/>
  <c r="Q144" i="3"/>
  <c r="O144" i="3"/>
  <c r="N144" i="3"/>
  <c r="M144" i="3"/>
  <c r="L144" i="3"/>
  <c r="K144" i="3"/>
  <c r="J144" i="3"/>
  <c r="I144" i="3"/>
  <c r="R488" i="3"/>
  <c r="Q488" i="3"/>
  <c r="O488" i="3"/>
  <c r="N488" i="3"/>
  <c r="M488" i="3"/>
  <c r="L488" i="3"/>
  <c r="K488" i="3"/>
  <c r="J488" i="3"/>
  <c r="I488" i="3"/>
  <c r="R421" i="3"/>
  <c r="Q421" i="3"/>
  <c r="O421" i="3"/>
  <c r="N421" i="3"/>
  <c r="M421" i="3"/>
  <c r="L421" i="3"/>
  <c r="K421" i="3"/>
  <c r="J421" i="3"/>
  <c r="I421" i="3"/>
  <c r="Q519" i="3"/>
  <c r="O519" i="3"/>
  <c r="N519" i="3"/>
  <c r="M519" i="3"/>
  <c r="L519" i="3"/>
  <c r="K519" i="3"/>
  <c r="I519" i="3"/>
  <c r="R413" i="3"/>
  <c r="Q413" i="3"/>
  <c r="O413" i="3"/>
  <c r="N413" i="3"/>
  <c r="M413" i="3"/>
  <c r="L413" i="3"/>
  <c r="K413" i="3"/>
  <c r="J413" i="3"/>
  <c r="I413" i="3"/>
  <c r="Q351" i="3"/>
  <c r="O351" i="3"/>
  <c r="N351" i="3"/>
  <c r="M351" i="3"/>
  <c r="L351" i="3"/>
  <c r="J351" i="3"/>
  <c r="I351" i="3"/>
  <c r="Q314" i="3"/>
  <c r="O314" i="3"/>
  <c r="N314" i="3"/>
  <c r="M314" i="3"/>
  <c r="L314" i="3"/>
  <c r="K314" i="3"/>
  <c r="I314" i="3"/>
  <c r="R106" i="3"/>
  <c r="Q106" i="3"/>
  <c r="O106" i="3"/>
  <c r="N106" i="3"/>
  <c r="M106" i="3"/>
  <c r="L106" i="3"/>
  <c r="K106" i="3"/>
  <c r="J106" i="3"/>
  <c r="I106" i="3"/>
  <c r="R323" i="3"/>
  <c r="Q323" i="3"/>
  <c r="O323" i="3"/>
  <c r="N323" i="3"/>
  <c r="M323" i="3"/>
  <c r="L323" i="3"/>
  <c r="K323" i="3"/>
  <c r="J323" i="3"/>
  <c r="I323" i="3"/>
  <c r="Q436" i="3"/>
  <c r="O436" i="3"/>
  <c r="N436" i="3"/>
  <c r="M436" i="3"/>
  <c r="L436" i="3"/>
  <c r="K436" i="3"/>
  <c r="I436" i="3"/>
  <c r="R354" i="3"/>
  <c r="Q354" i="3"/>
  <c r="O354" i="3"/>
  <c r="N354" i="3"/>
  <c r="M354" i="3"/>
  <c r="L354" i="3"/>
  <c r="K354" i="3"/>
  <c r="J354" i="3"/>
  <c r="I354" i="3"/>
  <c r="R164" i="3"/>
  <c r="Q164" i="3"/>
  <c r="O164" i="3"/>
  <c r="N164" i="3"/>
  <c r="M164" i="3"/>
  <c r="L164" i="3"/>
  <c r="K164" i="3"/>
  <c r="J164" i="3"/>
  <c r="I164" i="3"/>
  <c r="R11" i="3"/>
  <c r="Q11" i="3"/>
  <c r="O11" i="3"/>
  <c r="N11" i="3"/>
  <c r="M11" i="3"/>
  <c r="L11" i="3"/>
  <c r="K11" i="3"/>
  <c r="J11" i="3"/>
  <c r="I11" i="3"/>
  <c r="R44" i="3"/>
  <c r="Q44" i="3"/>
  <c r="O44" i="3"/>
  <c r="N44" i="3"/>
  <c r="M44" i="3"/>
  <c r="L44" i="3"/>
  <c r="K44" i="3"/>
  <c r="J44" i="3"/>
  <c r="I44" i="3"/>
  <c r="Q334" i="3"/>
  <c r="O334" i="3"/>
  <c r="N334" i="3"/>
  <c r="M334" i="3"/>
  <c r="L334" i="3"/>
  <c r="J334" i="3"/>
  <c r="I334" i="3"/>
  <c r="R249" i="3"/>
  <c r="Q249" i="3"/>
  <c r="O249" i="3"/>
  <c r="N249" i="3"/>
  <c r="M249" i="3"/>
  <c r="L249" i="3"/>
  <c r="K249" i="3"/>
  <c r="J249" i="3"/>
  <c r="I249" i="3"/>
  <c r="R194" i="3"/>
  <c r="Q194" i="3"/>
  <c r="O194" i="3"/>
  <c r="N194" i="3"/>
  <c r="M194" i="3"/>
  <c r="L194" i="3"/>
  <c r="K194" i="3"/>
  <c r="J194" i="3"/>
  <c r="I194" i="3"/>
  <c r="R18" i="3"/>
  <c r="Q18" i="3"/>
  <c r="O18" i="3"/>
  <c r="N18" i="3"/>
  <c r="M18" i="3"/>
  <c r="L18" i="3"/>
  <c r="K18" i="3"/>
  <c r="J18" i="3"/>
  <c r="I18" i="3"/>
  <c r="R321" i="3"/>
  <c r="Q321" i="3"/>
  <c r="O321" i="3"/>
  <c r="N321" i="3"/>
  <c r="M321" i="3"/>
  <c r="L321" i="3"/>
  <c r="K321" i="3"/>
  <c r="J321" i="3"/>
  <c r="I321" i="3"/>
  <c r="R142" i="3"/>
  <c r="Q142" i="3"/>
  <c r="O142" i="3"/>
  <c r="N142" i="3"/>
  <c r="M142" i="3"/>
  <c r="L142" i="3"/>
  <c r="K142" i="3"/>
  <c r="J142" i="3"/>
  <c r="I142" i="3"/>
  <c r="R94" i="3"/>
  <c r="Q94" i="3"/>
  <c r="O94" i="3"/>
  <c r="N94" i="3"/>
  <c r="M94" i="3"/>
  <c r="L94" i="3"/>
  <c r="K94" i="3"/>
  <c r="J94" i="3"/>
  <c r="I94" i="3"/>
  <c r="Q540" i="3"/>
  <c r="O540" i="3"/>
  <c r="N540" i="3"/>
  <c r="M540" i="3"/>
  <c r="L540" i="3"/>
  <c r="J540" i="3"/>
  <c r="I540" i="3"/>
  <c r="R502" i="3"/>
  <c r="Q502" i="3"/>
  <c r="O502" i="3"/>
  <c r="N502" i="3"/>
  <c r="M502" i="3"/>
  <c r="L502" i="3"/>
  <c r="K502" i="3"/>
  <c r="J502" i="3"/>
  <c r="I502" i="3"/>
  <c r="R186" i="3"/>
  <c r="Q186" i="3"/>
  <c r="O186" i="3"/>
  <c r="N186" i="3"/>
  <c r="M186" i="3"/>
  <c r="L186" i="3"/>
  <c r="K186" i="3"/>
  <c r="J186" i="3"/>
  <c r="I186" i="3"/>
  <c r="R165" i="3"/>
  <c r="Q165" i="3"/>
  <c r="O165" i="3"/>
  <c r="N165" i="3"/>
  <c r="M165" i="3"/>
  <c r="L165" i="3"/>
  <c r="K165" i="3"/>
  <c r="J165" i="3"/>
  <c r="I165" i="3"/>
  <c r="R52" i="3"/>
  <c r="Q52" i="3"/>
  <c r="O52" i="3"/>
  <c r="N52" i="3"/>
  <c r="M52" i="3"/>
  <c r="L52" i="3"/>
  <c r="K52" i="3"/>
  <c r="J52" i="3"/>
  <c r="I52" i="3"/>
  <c r="R335" i="3"/>
  <c r="Q335" i="3"/>
  <c r="O335" i="3"/>
  <c r="N335" i="3"/>
  <c r="M335" i="3"/>
  <c r="L335" i="3"/>
  <c r="K335" i="3"/>
  <c r="J335" i="3"/>
  <c r="I335" i="3"/>
  <c r="Q397" i="3"/>
  <c r="O397" i="3"/>
  <c r="N397" i="3"/>
  <c r="M397" i="3"/>
  <c r="L397" i="3"/>
  <c r="I397" i="3"/>
  <c r="Q280" i="3"/>
  <c r="O280" i="3"/>
  <c r="N280" i="3"/>
  <c r="M280" i="3"/>
  <c r="L280" i="3"/>
  <c r="I280" i="3"/>
  <c r="R180" i="3"/>
  <c r="Q180" i="3"/>
  <c r="O180" i="3"/>
  <c r="N180" i="3"/>
  <c r="M180" i="3"/>
  <c r="L180" i="3"/>
  <c r="K180" i="3"/>
  <c r="J180" i="3"/>
  <c r="I180" i="3"/>
  <c r="R340" i="3"/>
  <c r="Q340" i="3"/>
  <c r="O340" i="3"/>
  <c r="N340" i="3"/>
  <c r="M340" i="3"/>
  <c r="L340" i="3"/>
  <c r="K340" i="3"/>
  <c r="J340" i="3"/>
  <c r="I340" i="3"/>
  <c r="Q89" i="3"/>
  <c r="O89" i="3"/>
  <c r="N89" i="3"/>
  <c r="M89" i="3"/>
  <c r="L89" i="3"/>
  <c r="K89" i="3"/>
  <c r="I89" i="3"/>
  <c r="R226" i="3"/>
  <c r="Q226" i="3"/>
  <c r="O226" i="3"/>
  <c r="N226" i="3"/>
  <c r="M226" i="3"/>
  <c r="L226" i="3"/>
  <c r="K226" i="3"/>
  <c r="J226" i="3"/>
  <c r="I226" i="3"/>
  <c r="Q122" i="3"/>
  <c r="O122" i="3"/>
  <c r="N122" i="3"/>
  <c r="M122" i="3"/>
  <c r="L122" i="3"/>
  <c r="J122" i="3"/>
  <c r="I122" i="3"/>
  <c r="R70" i="3"/>
  <c r="Q70" i="3"/>
  <c r="O70" i="3"/>
  <c r="N70" i="3"/>
  <c r="M70" i="3"/>
  <c r="L70" i="3"/>
  <c r="K70" i="3"/>
  <c r="J70" i="3"/>
  <c r="I70" i="3"/>
  <c r="R258" i="3"/>
  <c r="Q258" i="3"/>
  <c r="O258" i="3"/>
  <c r="N258" i="3"/>
  <c r="M258" i="3"/>
  <c r="L258" i="3"/>
  <c r="K258" i="3"/>
  <c r="J258" i="3"/>
  <c r="I258" i="3"/>
  <c r="R528" i="3"/>
  <c r="Q528" i="3"/>
  <c r="O528" i="3"/>
  <c r="N528" i="3"/>
  <c r="M528" i="3"/>
  <c r="L528" i="3"/>
  <c r="K528" i="3"/>
  <c r="J528" i="3"/>
  <c r="I528" i="3"/>
  <c r="R84" i="3"/>
  <c r="Q84" i="3"/>
  <c r="O84" i="3"/>
  <c r="N84" i="3"/>
  <c r="M84" i="3"/>
  <c r="L84" i="3"/>
  <c r="K84" i="3"/>
  <c r="J84" i="3"/>
  <c r="I84" i="3"/>
  <c r="Q416" i="3"/>
  <c r="O416" i="3"/>
  <c r="N416" i="3"/>
  <c r="M416" i="3"/>
  <c r="L416" i="3"/>
  <c r="J416" i="3"/>
  <c r="I416" i="3"/>
  <c r="R152" i="3"/>
  <c r="Q152" i="3"/>
  <c r="O152" i="3"/>
  <c r="N152" i="3"/>
  <c r="M152" i="3"/>
  <c r="L152" i="3"/>
  <c r="K152" i="3"/>
  <c r="J152" i="3"/>
  <c r="I152" i="3"/>
  <c r="Q233" i="3"/>
  <c r="O233" i="3"/>
  <c r="N233" i="3"/>
  <c r="M233" i="3"/>
  <c r="L233" i="3"/>
  <c r="J233" i="3"/>
  <c r="I233" i="3"/>
  <c r="Q481" i="3"/>
  <c r="O481" i="3"/>
  <c r="N481" i="3"/>
  <c r="M481" i="3"/>
  <c r="L481" i="3"/>
  <c r="K481" i="3"/>
  <c r="I481" i="3"/>
  <c r="R546" i="3"/>
  <c r="Q546" i="3"/>
  <c r="O546" i="3"/>
  <c r="N546" i="3"/>
  <c r="M546" i="3"/>
  <c r="L546" i="3"/>
  <c r="K546" i="3"/>
  <c r="J546" i="3"/>
  <c r="I546" i="3"/>
  <c r="R504" i="3"/>
  <c r="Q504" i="3"/>
  <c r="O504" i="3"/>
  <c r="N504" i="3"/>
  <c r="M504" i="3"/>
  <c r="L504" i="3"/>
  <c r="K504" i="3"/>
  <c r="J504" i="3"/>
  <c r="I504" i="3"/>
  <c r="R534" i="3"/>
  <c r="Q534" i="3"/>
  <c r="O534" i="3"/>
  <c r="N534" i="3"/>
  <c r="M534" i="3"/>
  <c r="L534" i="3"/>
  <c r="K534" i="3"/>
  <c r="J534" i="3"/>
  <c r="I534" i="3"/>
  <c r="Q98" i="3"/>
  <c r="O98" i="3"/>
  <c r="N98" i="3"/>
  <c r="M98" i="3"/>
  <c r="L98" i="3"/>
  <c r="K98" i="3"/>
  <c r="I98" i="3"/>
  <c r="R366" i="3"/>
  <c r="Q366" i="3"/>
  <c r="O366" i="3"/>
  <c r="N366" i="3"/>
  <c r="M366" i="3"/>
  <c r="L366" i="3"/>
  <c r="K366" i="3"/>
  <c r="J366" i="3"/>
  <c r="I366" i="3"/>
  <c r="R337" i="3"/>
  <c r="Q337" i="3"/>
  <c r="O337" i="3"/>
  <c r="N337" i="3"/>
  <c r="M337" i="3"/>
  <c r="L337" i="3"/>
  <c r="K337" i="3"/>
  <c r="J337" i="3"/>
  <c r="I337" i="3"/>
  <c r="R264" i="3"/>
  <c r="Q264" i="3"/>
  <c r="O264" i="3"/>
  <c r="N264" i="3"/>
  <c r="M264" i="3"/>
  <c r="L264" i="3"/>
  <c r="K264" i="3"/>
  <c r="J264" i="3"/>
  <c r="I264" i="3"/>
  <c r="R523" i="3"/>
  <c r="Q523" i="3"/>
  <c r="O523" i="3"/>
  <c r="N523" i="3"/>
  <c r="M523" i="3"/>
  <c r="L523" i="3"/>
  <c r="K523" i="3"/>
  <c r="J523" i="3"/>
  <c r="I523" i="3"/>
  <c r="R262" i="3"/>
  <c r="Q262" i="3"/>
  <c r="O262" i="3"/>
  <c r="N262" i="3"/>
  <c r="M262" i="3"/>
  <c r="L262" i="3"/>
  <c r="K262" i="3"/>
  <c r="J262" i="3"/>
  <c r="I262" i="3"/>
  <c r="R80" i="3"/>
  <c r="Q80" i="3"/>
  <c r="O80" i="3"/>
  <c r="N80" i="3"/>
  <c r="M80" i="3"/>
  <c r="L80" i="3"/>
  <c r="K80" i="3"/>
  <c r="J80" i="3"/>
  <c r="I80" i="3"/>
  <c r="R36" i="3"/>
  <c r="Q36" i="3"/>
  <c r="O36" i="3"/>
  <c r="N36" i="3"/>
  <c r="M36" i="3"/>
  <c r="L36" i="3"/>
  <c r="K36" i="3"/>
  <c r="J36" i="3"/>
  <c r="I36" i="3"/>
  <c r="R54" i="3"/>
  <c r="Q54" i="3"/>
  <c r="O54" i="3"/>
  <c r="N54" i="3"/>
  <c r="M54" i="3"/>
  <c r="L54" i="3"/>
  <c r="K54" i="3"/>
  <c r="J54" i="3"/>
  <c r="I54" i="3"/>
  <c r="R77" i="3"/>
  <c r="Q77" i="3"/>
  <c r="O77" i="3"/>
  <c r="N77" i="3"/>
  <c r="M77" i="3"/>
  <c r="L77" i="3"/>
  <c r="K77" i="3"/>
  <c r="J77" i="3"/>
  <c r="I77" i="3"/>
  <c r="R475" i="3"/>
  <c r="Q475" i="3"/>
  <c r="O475" i="3"/>
  <c r="N475" i="3"/>
  <c r="M475" i="3"/>
  <c r="L475" i="3"/>
  <c r="K475" i="3"/>
  <c r="J475" i="3"/>
  <c r="I475" i="3"/>
  <c r="R257" i="3"/>
  <c r="Q257" i="3"/>
  <c r="O257" i="3"/>
  <c r="N257" i="3"/>
  <c r="M257" i="3"/>
  <c r="L257" i="3"/>
  <c r="K257" i="3"/>
  <c r="J257" i="3"/>
  <c r="I257" i="3"/>
  <c r="R248" i="3"/>
  <c r="Q248" i="3"/>
  <c r="O248" i="3"/>
  <c r="N248" i="3"/>
  <c r="M248" i="3"/>
  <c r="L248" i="3"/>
  <c r="K248" i="3"/>
  <c r="J248" i="3"/>
  <c r="I248" i="3"/>
  <c r="R137" i="3"/>
  <c r="Q137" i="3"/>
  <c r="O137" i="3"/>
  <c r="N137" i="3"/>
  <c r="M137" i="3"/>
  <c r="L137" i="3"/>
  <c r="K137" i="3"/>
  <c r="J137" i="3"/>
  <c r="I137" i="3"/>
  <c r="R74" i="3"/>
  <c r="Q74" i="3"/>
  <c r="O74" i="3"/>
  <c r="N74" i="3"/>
  <c r="M74" i="3"/>
  <c r="L74" i="3"/>
  <c r="K74" i="3"/>
  <c r="J74" i="3"/>
  <c r="I74" i="3"/>
  <c r="R412" i="3"/>
  <c r="Q412" i="3"/>
  <c r="O412" i="3"/>
  <c r="N412" i="3"/>
  <c r="M412" i="3"/>
  <c r="L412" i="3"/>
  <c r="K412" i="3"/>
  <c r="J412" i="3"/>
  <c r="I412" i="3"/>
  <c r="R462" i="3"/>
  <c r="Q462" i="3"/>
  <c r="O462" i="3"/>
  <c r="N462" i="3"/>
  <c r="M462" i="3"/>
  <c r="L462" i="3"/>
  <c r="K462" i="3"/>
  <c r="J462" i="3"/>
  <c r="I462" i="3"/>
  <c r="R128" i="3"/>
  <c r="Q128" i="3"/>
  <c r="O128" i="3"/>
  <c r="N128" i="3"/>
  <c r="M128" i="3"/>
  <c r="L128" i="3"/>
  <c r="K128" i="3"/>
  <c r="J128" i="3"/>
  <c r="I128" i="3"/>
  <c r="R328" i="3"/>
  <c r="Q328" i="3"/>
  <c r="O328" i="3"/>
  <c r="N328" i="3"/>
  <c r="M328" i="3"/>
  <c r="L328" i="3"/>
  <c r="K328" i="3"/>
  <c r="J328" i="3"/>
  <c r="I328" i="3"/>
  <c r="R282" i="3"/>
  <c r="Q282" i="3"/>
  <c r="O282" i="3"/>
  <c r="N282" i="3"/>
  <c r="M282" i="3"/>
  <c r="L282" i="3"/>
  <c r="K282" i="3"/>
  <c r="J282" i="3"/>
  <c r="I282" i="3"/>
  <c r="R284" i="3"/>
  <c r="Q284" i="3"/>
  <c r="O284" i="3"/>
  <c r="N284" i="3"/>
  <c r="M284" i="3"/>
  <c r="L284" i="3"/>
  <c r="K284" i="3"/>
  <c r="J284" i="3"/>
  <c r="I284" i="3"/>
  <c r="R402" i="3"/>
  <c r="Q402" i="3"/>
  <c r="O402" i="3"/>
  <c r="N402" i="3"/>
  <c r="M402" i="3"/>
  <c r="L402" i="3"/>
  <c r="K402" i="3"/>
  <c r="J402" i="3"/>
  <c r="I402" i="3"/>
  <c r="R58" i="3"/>
  <c r="Q58" i="3"/>
  <c r="O58" i="3"/>
  <c r="N58" i="3"/>
  <c r="M58" i="3"/>
  <c r="L58" i="3"/>
  <c r="K58" i="3"/>
  <c r="J58" i="3"/>
  <c r="I58" i="3"/>
  <c r="R160" i="3"/>
  <c r="Q160" i="3"/>
  <c r="O160" i="3"/>
  <c r="N160" i="3"/>
  <c r="M160" i="3"/>
  <c r="L160" i="3"/>
  <c r="K160" i="3"/>
  <c r="J160" i="3"/>
  <c r="I160" i="3"/>
  <c r="R60" i="3"/>
  <c r="Q60" i="3"/>
  <c r="O60" i="3"/>
  <c r="N60" i="3"/>
  <c r="M60" i="3"/>
  <c r="L60" i="3"/>
  <c r="K60" i="3"/>
  <c r="J60" i="3"/>
  <c r="I60" i="3"/>
  <c r="R254" i="3"/>
  <c r="Q254" i="3"/>
  <c r="O254" i="3"/>
  <c r="N254" i="3"/>
  <c r="M254" i="3"/>
  <c r="L254" i="3"/>
  <c r="K254" i="3"/>
  <c r="J254" i="3"/>
  <c r="I254" i="3"/>
  <c r="R46" i="3"/>
  <c r="Q46" i="3"/>
  <c r="O46" i="3"/>
  <c r="N46" i="3"/>
  <c r="M46" i="3"/>
  <c r="L46" i="3"/>
  <c r="K46" i="3"/>
  <c r="J46" i="3"/>
  <c r="I46" i="3"/>
  <c r="R9" i="3"/>
  <c r="Q9" i="3"/>
  <c r="O9" i="3"/>
  <c r="N9" i="3"/>
  <c r="M9" i="3"/>
  <c r="L9" i="3"/>
  <c r="K9" i="3"/>
  <c r="J9" i="3"/>
  <c r="I9" i="3"/>
  <c r="R422" i="3"/>
  <c r="Q422" i="3"/>
  <c r="O422" i="3"/>
  <c r="N422" i="3"/>
  <c r="M422" i="3"/>
  <c r="L422" i="3"/>
  <c r="K422" i="3"/>
  <c r="J422" i="3"/>
  <c r="I422" i="3"/>
  <c r="R219" i="3"/>
  <c r="Q219" i="3"/>
  <c r="O219" i="3"/>
  <c r="N219" i="3"/>
  <c r="M219" i="3"/>
  <c r="L219" i="3"/>
  <c r="K219" i="3"/>
  <c r="J219" i="3"/>
  <c r="I219" i="3"/>
  <c r="R204" i="3"/>
  <c r="Q204" i="3"/>
  <c r="O204" i="3"/>
  <c r="N204" i="3"/>
  <c r="M204" i="3"/>
  <c r="L204" i="3"/>
  <c r="K204" i="3"/>
  <c r="J204" i="3"/>
  <c r="I204" i="3"/>
  <c r="R543" i="3"/>
  <c r="Q543" i="3"/>
  <c r="O543" i="3"/>
  <c r="N543" i="3"/>
  <c r="M543" i="3"/>
  <c r="L543" i="3"/>
  <c r="K543" i="3"/>
  <c r="J543" i="3"/>
  <c r="I543" i="3"/>
  <c r="R344" i="3"/>
  <c r="Q344" i="3"/>
  <c r="O344" i="3"/>
  <c r="N344" i="3"/>
  <c r="M344" i="3"/>
  <c r="L344" i="3"/>
  <c r="K344" i="3"/>
  <c r="J344" i="3"/>
  <c r="I344" i="3"/>
  <c r="R509" i="3"/>
  <c r="Q509" i="3"/>
  <c r="O509" i="3"/>
  <c r="N509" i="3"/>
  <c r="M509" i="3"/>
  <c r="L509" i="3"/>
  <c r="K509" i="3"/>
  <c r="J509" i="3"/>
  <c r="I509" i="3"/>
  <c r="R290" i="3"/>
  <c r="Q290" i="3"/>
  <c r="O290" i="3"/>
  <c r="N290" i="3"/>
  <c r="M290" i="3"/>
  <c r="L290" i="3"/>
  <c r="K290" i="3"/>
  <c r="J290" i="3"/>
  <c r="I290" i="3"/>
  <c r="R21" i="3"/>
  <c r="Q21" i="3"/>
  <c r="O21" i="3"/>
  <c r="N21" i="3"/>
  <c r="M21" i="3"/>
  <c r="L21" i="3"/>
  <c r="K21" i="3"/>
  <c r="J21" i="3"/>
  <c r="I21" i="3"/>
  <c r="R203" i="3"/>
  <c r="Q203" i="3"/>
  <c r="O203" i="3"/>
  <c r="N203" i="3"/>
  <c r="M203" i="3"/>
  <c r="L203" i="3"/>
  <c r="K203" i="3"/>
  <c r="J203" i="3"/>
  <c r="I203" i="3"/>
  <c r="R453" i="3"/>
  <c r="Q453" i="3"/>
  <c r="O453" i="3"/>
  <c r="N453" i="3"/>
  <c r="M453" i="3"/>
  <c r="L453" i="3"/>
  <c r="K453" i="3"/>
  <c r="J453" i="3"/>
  <c r="I453" i="3"/>
  <c r="R435" i="3"/>
  <c r="Q435" i="3"/>
  <c r="O435" i="3"/>
  <c r="N435" i="3"/>
  <c r="M435" i="3"/>
  <c r="L435" i="3"/>
  <c r="K435" i="3"/>
  <c r="J435" i="3"/>
  <c r="I435" i="3"/>
  <c r="R155" i="3"/>
  <c r="Q155" i="3"/>
  <c r="O155" i="3"/>
  <c r="N155" i="3"/>
  <c r="M155" i="3"/>
  <c r="L155" i="3"/>
  <c r="K155" i="3"/>
  <c r="J155" i="3"/>
  <c r="I155" i="3"/>
  <c r="R443" i="3"/>
  <c r="Q443" i="3"/>
  <c r="O443" i="3"/>
  <c r="N443" i="3"/>
  <c r="M443" i="3"/>
  <c r="L443" i="3"/>
  <c r="K443" i="3"/>
  <c r="J443" i="3"/>
  <c r="I443" i="3"/>
  <c r="R547" i="3"/>
  <c r="Q547" i="3"/>
  <c r="O547" i="3"/>
  <c r="N547" i="3"/>
  <c r="M547" i="3"/>
  <c r="L547" i="3"/>
  <c r="K547" i="3"/>
  <c r="J547" i="3"/>
  <c r="I547" i="3"/>
  <c r="R139" i="3"/>
  <c r="Q139" i="3"/>
  <c r="O139" i="3"/>
  <c r="N139" i="3"/>
  <c r="M139" i="3"/>
  <c r="L139" i="3"/>
  <c r="K139" i="3"/>
  <c r="J139" i="3"/>
  <c r="I139" i="3"/>
  <c r="R379" i="3"/>
  <c r="Q379" i="3"/>
  <c r="O379" i="3"/>
  <c r="N379" i="3"/>
  <c r="M379" i="3"/>
  <c r="L379" i="3"/>
  <c r="K379" i="3"/>
  <c r="J379" i="3"/>
  <c r="I379" i="3"/>
  <c r="R417" i="3"/>
  <c r="Q417" i="3"/>
  <c r="O417" i="3"/>
  <c r="N417" i="3"/>
  <c r="M417" i="3"/>
  <c r="L417" i="3"/>
  <c r="K417" i="3"/>
  <c r="J417" i="3"/>
  <c r="I417" i="3"/>
  <c r="R107" i="3"/>
  <c r="Q107" i="3"/>
  <c r="O107" i="3"/>
  <c r="N107" i="3"/>
  <c r="M107" i="3"/>
  <c r="L107" i="3"/>
  <c r="K107" i="3"/>
  <c r="J107" i="3"/>
  <c r="I107" i="3"/>
  <c r="R371" i="3"/>
  <c r="Q371" i="3"/>
  <c r="O371" i="3"/>
  <c r="N371" i="3"/>
  <c r="M371" i="3"/>
  <c r="L371" i="3"/>
  <c r="K371" i="3"/>
  <c r="J371" i="3"/>
  <c r="I371" i="3"/>
  <c r="R353" i="3"/>
  <c r="Q353" i="3"/>
  <c r="O353" i="3"/>
  <c r="N353" i="3"/>
  <c r="M353" i="3"/>
  <c r="L353" i="3"/>
  <c r="K353" i="3"/>
  <c r="J353" i="3"/>
  <c r="I353" i="3"/>
  <c r="R114" i="3"/>
  <c r="Q114" i="3"/>
  <c r="O114" i="3"/>
  <c r="N114" i="3"/>
  <c r="M114" i="3"/>
  <c r="L114" i="3"/>
  <c r="K114" i="3"/>
  <c r="J114" i="3"/>
  <c r="I114" i="3"/>
  <c r="R26" i="3"/>
  <c r="Q26" i="3"/>
  <c r="O26" i="3"/>
  <c r="N26" i="3"/>
  <c r="M26" i="3"/>
  <c r="L26" i="3"/>
  <c r="K26" i="3"/>
  <c r="J26" i="3"/>
  <c r="I26" i="3"/>
  <c r="R37" i="3"/>
  <c r="Q37" i="3"/>
  <c r="O37" i="3"/>
  <c r="N37" i="3"/>
  <c r="M37" i="3"/>
  <c r="L37" i="3"/>
  <c r="K37" i="3"/>
  <c r="J37" i="3"/>
  <c r="I37" i="3"/>
  <c r="R431" i="3"/>
  <c r="Q431" i="3"/>
  <c r="O431" i="3"/>
  <c r="N431" i="3"/>
  <c r="M431" i="3"/>
  <c r="L431" i="3"/>
  <c r="K431" i="3"/>
  <c r="J431" i="3"/>
  <c r="I431" i="3"/>
  <c r="R40" i="3"/>
  <c r="Q40" i="3"/>
  <c r="O40" i="3"/>
  <c r="N40" i="3"/>
  <c r="M40" i="3"/>
  <c r="L40" i="3"/>
  <c r="K40" i="3"/>
  <c r="J40" i="3"/>
  <c r="I40" i="3"/>
  <c r="R16" i="3"/>
  <c r="Q16" i="3"/>
  <c r="O16" i="3"/>
  <c r="N16" i="3"/>
  <c r="M16" i="3"/>
  <c r="L16" i="3"/>
  <c r="K16" i="3"/>
  <c r="J16" i="3"/>
  <c r="I16" i="3"/>
  <c r="R244" i="3"/>
  <c r="Q244" i="3"/>
  <c r="O244" i="3"/>
  <c r="N244" i="3"/>
  <c r="M244" i="3"/>
  <c r="L244" i="3"/>
  <c r="K244" i="3"/>
  <c r="J244" i="3"/>
  <c r="I244" i="3"/>
  <c r="R242" i="3"/>
  <c r="Q242" i="3"/>
  <c r="O242" i="3"/>
  <c r="N242" i="3"/>
  <c r="M242" i="3"/>
  <c r="L242" i="3"/>
  <c r="K242" i="3"/>
  <c r="J242" i="3"/>
  <c r="I242" i="3"/>
  <c r="R514" i="3"/>
  <c r="Q514" i="3"/>
  <c r="O514" i="3"/>
  <c r="N514" i="3"/>
  <c r="M514" i="3"/>
  <c r="L514" i="3"/>
  <c r="K514" i="3"/>
  <c r="J514" i="3"/>
  <c r="I514" i="3"/>
  <c r="R83" i="3"/>
  <c r="Q83" i="3"/>
  <c r="O83" i="3"/>
  <c r="N83" i="3"/>
  <c r="M83" i="3"/>
  <c r="L83" i="3"/>
  <c r="K83" i="3"/>
  <c r="J83" i="3"/>
  <c r="I83" i="3"/>
  <c r="R250" i="3"/>
  <c r="Q250" i="3"/>
  <c r="O250" i="3"/>
  <c r="N250" i="3"/>
  <c r="M250" i="3"/>
  <c r="L250" i="3"/>
  <c r="K250" i="3"/>
  <c r="J250" i="3"/>
  <c r="I250" i="3"/>
  <c r="R332" i="3"/>
  <c r="Q332" i="3"/>
  <c r="O332" i="3"/>
  <c r="N332" i="3"/>
  <c r="M332" i="3"/>
  <c r="L332" i="3"/>
  <c r="K332" i="3"/>
  <c r="J332" i="3"/>
  <c r="I332" i="3"/>
  <c r="R235" i="3"/>
  <c r="Q235" i="3"/>
  <c r="O235" i="3"/>
  <c r="N235" i="3"/>
  <c r="M235" i="3"/>
  <c r="L235" i="3"/>
  <c r="K235" i="3"/>
  <c r="J235" i="3"/>
  <c r="I235" i="3"/>
  <c r="R347" i="3"/>
  <c r="Q347" i="3"/>
  <c r="O347" i="3"/>
  <c r="N347" i="3"/>
  <c r="M347" i="3"/>
  <c r="L347" i="3"/>
  <c r="K347" i="3"/>
  <c r="J347" i="3"/>
  <c r="I347" i="3"/>
  <c r="R71" i="3"/>
  <c r="Q71" i="3"/>
  <c r="O71" i="3"/>
  <c r="N71" i="3"/>
  <c r="M71" i="3"/>
  <c r="L71" i="3"/>
  <c r="K71" i="3"/>
  <c r="J71" i="3"/>
  <c r="I71" i="3"/>
  <c r="R339" i="3"/>
  <c r="Q339" i="3"/>
  <c r="O339" i="3"/>
  <c r="N339" i="3"/>
  <c r="M339" i="3"/>
  <c r="L339" i="3"/>
  <c r="K339" i="3"/>
  <c r="J339" i="3"/>
  <c r="I339" i="3"/>
  <c r="R364" i="3"/>
  <c r="Q364" i="3"/>
  <c r="O364" i="3"/>
  <c r="N364" i="3"/>
  <c r="M364" i="3"/>
  <c r="L364" i="3"/>
  <c r="K364" i="3"/>
  <c r="J364" i="3"/>
  <c r="I364" i="3"/>
  <c r="R471" i="3"/>
  <c r="Q471" i="3"/>
  <c r="O471" i="3"/>
  <c r="N471" i="3"/>
  <c r="M471" i="3"/>
  <c r="L471" i="3"/>
  <c r="K471" i="3"/>
  <c r="J471" i="3"/>
  <c r="I471" i="3"/>
  <c r="R34" i="3"/>
  <c r="Q34" i="3"/>
  <c r="O34" i="3"/>
  <c r="N34" i="3"/>
  <c r="M34" i="3"/>
  <c r="L34" i="3"/>
  <c r="K34" i="3"/>
  <c r="J34" i="3"/>
  <c r="I34" i="3"/>
  <c r="R324" i="3"/>
  <c r="Q324" i="3"/>
  <c r="O324" i="3"/>
  <c r="N324" i="3"/>
  <c r="M324" i="3"/>
  <c r="L324" i="3"/>
  <c r="K324" i="3"/>
  <c r="J324" i="3"/>
  <c r="I324" i="3"/>
  <c r="R480" i="3"/>
  <c r="Q480" i="3"/>
  <c r="O480" i="3"/>
  <c r="N480" i="3"/>
  <c r="M480" i="3"/>
  <c r="L480" i="3"/>
  <c r="K480" i="3"/>
  <c r="J480" i="3"/>
  <c r="I480" i="3"/>
  <c r="R14" i="3"/>
  <c r="Q14" i="3"/>
  <c r="O14" i="3"/>
  <c r="N14" i="3"/>
  <c r="M14" i="3"/>
  <c r="L14" i="3"/>
  <c r="K14" i="3"/>
  <c r="J14" i="3"/>
  <c r="I14" i="3"/>
  <c r="R294" i="3"/>
  <c r="Q294" i="3"/>
  <c r="O294" i="3"/>
  <c r="N294" i="3"/>
  <c r="M294" i="3"/>
  <c r="L294" i="3"/>
  <c r="K294" i="3"/>
  <c r="J294" i="3"/>
  <c r="I294" i="3"/>
  <c r="R116" i="3"/>
  <c r="Q116" i="3"/>
  <c r="O116" i="3"/>
  <c r="N116" i="3"/>
  <c r="M116" i="3"/>
  <c r="L116" i="3"/>
  <c r="K116" i="3"/>
  <c r="J116" i="3"/>
  <c r="I116" i="3"/>
  <c r="R403" i="3"/>
  <c r="Q403" i="3"/>
  <c r="O403" i="3"/>
  <c r="N403" i="3"/>
  <c r="M403" i="3"/>
  <c r="L403" i="3"/>
  <c r="K403" i="3"/>
  <c r="J403" i="3"/>
  <c r="I403" i="3"/>
  <c r="Q207" i="3"/>
  <c r="O207" i="3"/>
  <c r="N207" i="3"/>
  <c r="M207" i="3"/>
  <c r="L207" i="3"/>
  <c r="J207" i="3"/>
  <c r="I207" i="3"/>
  <c r="R283" i="3"/>
  <c r="Q283" i="3"/>
  <c r="O283" i="3"/>
  <c r="N283" i="3"/>
  <c r="M283" i="3"/>
  <c r="L283" i="3"/>
  <c r="K283" i="3"/>
  <c r="J283" i="3"/>
  <c r="I283" i="3"/>
  <c r="R484" i="3"/>
  <c r="Q484" i="3"/>
  <c r="O484" i="3"/>
  <c r="N484" i="3"/>
  <c r="M484" i="3"/>
  <c r="L484" i="3"/>
  <c r="K484" i="3"/>
  <c r="J484" i="3"/>
  <c r="I484" i="3"/>
  <c r="R432" i="3"/>
  <c r="Q432" i="3"/>
  <c r="O432" i="3"/>
  <c r="N432" i="3"/>
  <c r="M432" i="3"/>
  <c r="L432" i="3"/>
  <c r="K432" i="3"/>
  <c r="J432" i="3"/>
  <c r="I432" i="3"/>
  <c r="Q373" i="3"/>
  <c r="O373" i="3"/>
  <c r="N373" i="3"/>
  <c r="M373" i="3"/>
  <c r="K373" i="3"/>
  <c r="J373" i="3"/>
  <c r="I373" i="3"/>
  <c r="R319" i="3"/>
  <c r="Q319" i="3"/>
  <c r="O319" i="3"/>
  <c r="N319" i="3"/>
  <c r="M319" i="3"/>
  <c r="L319" i="3"/>
  <c r="K319" i="3"/>
  <c r="I319" i="3"/>
  <c r="R369" i="3"/>
  <c r="Q369" i="3"/>
  <c r="O369" i="3"/>
  <c r="N369" i="3"/>
  <c r="M369" i="3"/>
  <c r="L369" i="3"/>
  <c r="K369" i="3"/>
  <c r="J369" i="3"/>
  <c r="I369" i="3"/>
  <c r="R117" i="3"/>
  <c r="Q117" i="3"/>
  <c r="O117" i="3"/>
  <c r="N117" i="3"/>
  <c r="M117" i="3"/>
  <c r="L117" i="3"/>
  <c r="K117" i="3"/>
  <c r="J117" i="3"/>
  <c r="I117" i="3"/>
  <c r="R300" i="3"/>
  <c r="Q300" i="3"/>
  <c r="O300" i="3"/>
  <c r="N300" i="3"/>
  <c r="M300" i="3"/>
  <c r="L300" i="3"/>
  <c r="K300" i="3"/>
  <c r="J300" i="3"/>
  <c r="I300" i="3"/>
  <c r="R222" i="3"/>
  <c r="Q222" i="3"/>
  <c r="O222" i="3"/>
  <c r="N222" i="3"/>
  <c r="M222" i="3"/>
  <c r="L222" i="3"/>
  <c r="K222" i="3"/>
  <c r="J222" i="3"/>
  <c r="I222" i="3"/>
  <c r="R466" i="3"/>
  <c r="Q466" i="3"/>
  <c r="O466" i="3"/>
  <c r="N466" i="3"/>
  <c r="M466" i="3"/>
  <c r="L466" i="3"/>
  <c r="K466" i="3"/>
  <c r="J466" i="3"/>
  <c r="I466" i="3"/>
  <c r="R105" i="3"/>
  <c r="Q105" i="3"/>
  <c r="O105" i="3"/>
  <c r="N105" i="3"/>
  <c r="M105" i="3"/>
  <c r="L105" i="3"/>
  <c r="K105" i="3"/>
  <c r="J105" i="3"/>
  <c r="I105" i="3"/>
  <c r="R112" i="3"/>
  <c r="Q112" i="3"/>
  <c r="O112" i="3"/>
  <c r="N112" i="3"/>
  <c r="M112" i="3"/>
  <c r="L112" i="3"/>
  <c r="K112" i="3"/>
  <c r="J112" i="3"/>
  <c r="I112" i="3"/>
  <c r="R260" i="3"/>
  <c r="Q260" i="3"/>
  <c r="O260" i="3"/>
  <c r="N260" i="3"/>
  <c r="M260" i="3"/>
  <c r="L260" i="3"/>
  <c r="K260" i="3"/>
  <c r="J260" i="3"/>
  <c r="I260" i="3"/>
  <c r="R448" i="3"/>
  <c r="Q448" i="3"/>
  <c r="O448" i="3"/>
  <c r="N448" i="3"/>
  <c r="M448" i="3"/>
  <c r="L448" i="3"/>
  <c r="K448" i="3"/>
  <c r="J448" i="3"/>
  <c r="I448" i="3"/>
  <c r="R307" i="3"/>
  <c r="Q307" i="3"/>
  <c r="O307" i="3"/>
  <c r="N307" i="3"/>
  <c r="M307" i="3"/>
  <c r="L307" i="3"/>
  <c r="K307" i="3"/>
  <c r="J307" i="3"/>
  <c r="I307" i="3"/>
  <c r="R151" i="3"/>
  <c r="Q151" i="3"/>
  <c r="O151" i="3"/>
  <c r="N151" i="3"/>
  <c r="M151" i="3"/>
  <c r="L151" i="3"/>
  <c r="K151" i="3"/>
  <c r="J151" i="3"/>
  <c r="I151" i="3"/>
  <c r="R198" i="3"/>
  <c r="Q198" i="3"/>
  <c r="O198" i="3"/>
  <c r="N198" i="3"/>
  <c r="M198" i="3"/>
  <c r="L198" i="3"/>
  <c r="K198" i="3"/>
  <c r="J198" i="3"/>
  <c r="I198" i="3"/>
  <c r="R322" i="3"/>
  <c r="Q322" i="3"/>
  <c r="O322" i="3"/>
  <c r="N322" i="3"/>
  <c r="M322" i="3"/>
  <c r="L322" i="3"/>
  <c r="K322" i="3"/>
  <c r="J322" i="3"/>
  <c r="I322" i="3"/>
  <c r="R265" i="3"/>
  <c r="Q265" i="3"/>
  <c r="O265" i="3"/>
  <c r="N265" i="3"/>
  <c r="M265" i="3"/>
  <c r="L265" i="3"/>
  <c r="K265" i="3"/>
  <c r="J265" i="3"/>
  <c r="I265" i="3"/>
  <c r="R501" i="3"/>
  <c r="Q501" i="3"/>
  <c r="O501" i="3"/>
  <c r="N501" i="3"/>
  <c r="M501" i="3"/>
  <c r="L501" i="3"/>
  <c r="K501" i="3"/>
  <c r="J501" i="3"/>
  <c r="I501" i="3"/>
  <c r="R41" i="3"/>
  <c r="Q41" i="3"/>
  <c r="O41" i="3"/>
  <c r="N41" i="3"/>
  <c r="M41" i="3"/>
  <c r="L41" i="3"/>
  <c r="K41" i="3"/>
  <c r="J41" i="3"/>
  <c r="I41" i="3"/>
  <c r="R450" i="3"/>
  <c r="Q450" i="3"/>
  <c r="O450" i="3"/>
  <c r="N450" i="3"/>
  <c r="M450" i="3"/>
  <c r="L450" i="3"/>
  <c r="K450" i="3"/>
  <c r="J450" i="3"/>
  <c r="I450" i="3"/>
  <c r="R298" i="3"/>
  <c r="Q298" i="3"/>
  <c r="O298" i="3"/>
  <c r="N298" i="3"/>
  <c r="M298" i="3"/>
  <c r="L298" i="3"/>
  <c r="K298" i="3"/>
  <c r="J298" i="3"/>
  <c r="I298" i="3"/>
  <c r="R495" i="3"/>
  <c r="Q495" i="3"/>
  <c r="O495" i="3"/>
  <c r="N495" i="3"/>
  <c r="M495" i="3"/>
  <c r="L495" i="3"/>
  <c r="K495" i="3"/>
  <c r="J495" i="3"/>
  <c r="I495" i="3"/>
  <c r="R163" i="3"/>
  <c r="Q163" i="3"/>
  <c r="O163" i="3"/>
  <c r="N163" i="3"/>
  <c r="M163" i="3"/>
  <c r="L163" i="3"/>
  <c r="K163" i="3"/>
  <c r="J163" i="3"/>
  <c r="I163" i="3"/>
  <c r="R43" i="3"/>
  <c r="Q43" i="3"/>
  <c r="O43" i="3"/>
  <c r="N43" i="3"/>
  <c r="M43" i="3"/>
  <c r="L43" i="3"/>
  <c r="K43" i="3"/>
  <c r="J43" i="3"/>
  <c r="I43" i="3"/>
  <c r="R342" i="3"/>
  <c r="Q342" i="3"/>
  <c r="O342" i="3"/>
  <c r="N342" i="3"/>
  <c r="M342" i="3"/>
  <c r="L342" i="3"/>
  <c r="K342" i="3"/>
  <c r="J342" i="3"/>
  <c r="I342" i="3"/>
  <c r="R184" i="3"/>
  <c r="Q184" i="3"/>
  <c r="O184" i="3"/>
  <c r="N184" i="3"/>
  <c r="M184" i="3"/>
  <c r="L184" i="3"/>
  <c r="K184" i="3"/>
  <c r="J184" i="3"/>
  <c r="I184" i="3"/>
  <c r="R383" i="3"/>
  <c r="Q383" i="3"/>
  <c r="O383" i="3"/>
  <c r="N383" i="3"/>
  <c r="M383" i="3"/>
  <c r="L383" i="3"/>
  <c r="K383" i="3"/>
  <c r="J383" i="3"/>
  <c r="I383" i="3"/>
  <c r="R390" i="3"/>
  <c r="Q390" i="3"/>
  <c r="O390" i="3"/>
  <c r="N390" i="3"/>
  <c r="M390" i="3"/>
  <c r="L390" i="3"/>
  <c r="K390" i="3"/>
  <c r="J390" i="3"/>
  <c r="I390" i="3"/>
  <c r="R426" i="3"/>
  <c r="Q426" i="3"/>
  <c r="O426" i="3"/>
  <c r="N426" i="3"/>
  <c r="M426" i="3"/>
  <c r="L426" i="3"/>
  <c r="K426" i="3"/>
  <c r="J426" i="3"/>
  <c r="I426" i="3"/>
  <c r="R78" i="3"/>
  <c r="Q78" i="3"/>
  <c r="O78" i="3"/>
  <c r="N78" i="3"/>
  <c r="M78" i="3"/>
  <c r="L78" i="3"/>
  <c r="K78" i="3"/>
  <c r="J78" i="3"/>
  <c r="I78" i="3"/>
  <c r="R73" i="3"/>
  <c r="Q73" i="3"/>
  <c r="O73" i="3"/>
  <c r="N73" i="3"/>
  <c r="M73" i="3"/>
  <c r="L73" i="3"/>
  <c r="K73" i="3"/>
  <c r="J73" i="3"/>
  <c r="I73" i="3"/>
  <c r="R425" i="3"/>
  <c r="Q425" i="3"/>
  <c r="O425" i="3"/>
  <c r="N425" i="3"/>
  <c r="M425" i="3"/>
  <c r="L425" i="3"/>
  <c r="K425" i="3"/>
  <c r="J425" i="3"/>
  <c r="I425" i="3"/>
  <c r="R505" i="3"/>
  <c r="Q505" i="3"/>
  <c r="O505" i="3"/>
  <c r="N505" i="3"/>
  <c r="M505" i="3"/>
  <c r="L505" i="3"/>
  <c r="K505" i="3"/>
  <c r="J505" i="3"/>
  <c r="I505" i="3"/>
  <c r="R23" i="3"/>
  <c r="Q23" i="3"/>
  <c r="O23" i="3"/>
  <c r="N23" i="3"/>
  <c r="M23" i="3"/>
  <c r="L23" i="3"/>
  <c r="K23" i="3"/>
  <c r="J23" i="3"/>
  <c r="I23" i="3"/>
  <c r="R538" i="3"/>
  <c r="Q538" i="3"/>
  <c r="O538" i="3"/>
  <c r="N538" i="3"/>
  <c r="M538" i="3"/>
  <c r="L538" i="3"/>
  <c r="K538" i="3"/>
  <c r="J538" i="3"/>
  <c r="I538" i="3"/>
  <c r="R223" i="3"/>
  <c r="Q223" i="3"/>
  <c r="O223" i="3"/>
  <c r="N223" i="3"/>
  <c r="M223" i="3"/>
  <c r="L223" i="3"/>
  <c r="K223" i="3"/>
  <c r="J223" i="3"/>
  <c r="I223" i="3"/>
  <c r="R134" i="3"/>
  <c r="Q134" i="3"/>
  <c r="O134" i="3"/>
  <c r="N134" i="3"/>
  <c r="M134" i="3"/>
  <c r="L134" i="3"/>
  <c r="K134" i="3"/>
  <c r="J134" i="3"/>
  <c r="I134" i="3"/>
  <c r="R539" i="3"/>
  <c r="Q539" i="3"/>
  <c r="O539" i="3"/>
  <c r="N539" i="3"/>
  <c r="M539" i="3"/>
  <c r="L539" i="3"/>
  <c r="K539" i="3"/>
  <c r="J539" i="3"/>
  <c r="I539" i="3"/>
  <c r="R29" i="3"/>
  <c r="Q29" i="3"/>
  <c r="O29" i="3"/>
  <c r="N29" i="3"/>
  <c r="M29" i="3"/>
  <c r="L29" i="3"/>
  <c r="K29" i="3"/>
  <c r="J29" i="3"/>
  <c r="I29" i="3"/>
  <c r="R156" i="3"/>
  <c r="Q156" i="3"/>
  <c r="O156" i="3"/>
  <c r="N156" i="3"/>
  <c r="M156" i="3"/>
  <c r="L156" i="3"/>
  <c r="K156" i="3"/>
  <c r="J156" i="3"/>
  <c r="I156" i="3"/>
  <c r="R252" i="3"/>
  <c r="Q252" i="3"/>
  <c r="O252" i="3"/>
  <c r="N252" i="3"/>
  <c r="M252" i="3"/>
  <c r="L252" i="3"/>
  <c r="K252" i="3"/>
  <c r="J252" i="3"/>
  <c r="I252" i="3"/>
  <c r="R526" i="3"/>
  <c r="Q526" i="3"/>
  <c r="O526" i="3"/>
  <c r="N526" i="3"/>
  <c r="M526" i="3"/>
  <c r="L526" i="3"/>
  <c r="K526" i="3"/>
  <c r="J526" i="3"/>
  <c r="I526" i="3"/>
  <c r="R288" i="3"/>
  <c r="Q288" i="3"/>
  <c r="O288" i="3"/>
  <c r="N288" i="3"/>
  <c r="M288" i="3"/>
  <c r="L288" i="3"/>
  <c r="K288" i="3"/>
  <c r="J288" i="3"/>
  <c r="I288" i="3"/>
  <c r="R326" i="3"/>
  <c r="Q326" i="3"/>
  <c r="O326" i="3"/>
  <c r="N326" i="3"/>
  <c r="M326" i="3"/>
  <c r="L326" i="3"/>
  <c r="K326" i="3"/>
  <c r="J326" i="3"/>
  <c r="I326" i="3"/>
  <c r="R159" i="3"/>
  <c r="Q159" i="3"/>
  <c r="O159" i="3"/>
  <c r="N159" i="3"/>
  <c r="M159" i="3"/>
  <c r="L159" i="3"/>
  <c r="K159" i="3"/>
  <c r="J159" i="3"/>
  <c r="I159" i="3"/>
  <c r="R527" i="3"/>
  <c r="Q527" i="3"/>
  <c r="O527" i="3"/>
  <c r="N527" i="3"/>
  <c r="M527" i="3"/>
  <c r="L527" i="3"/>
  <c r="K527" i="3"/>
  <c r="J527" i="3"/>
  <c r="I527" i="3"/>
  <c r="R420" i="3"/>
  <c r="Q420" i="3"/>
  <c r="O420" i="3"/>
  <c r="N420" i="3"/>
  <c r="M420" i="3"/>
  <c r="L420" i="3"/>
  <c r="K420" i="3"/>
  <c r="J420" i="3"/>
  <c r="I420" i="3"/>
  <c r="R64" i="3"/>
  <c r="Q64" i="3"/>
  <c r="O64" i="3"/>
  <c r="N64" i="3"/>
  <c r="M64" i="3"/>
  <c r="L64" i="3"/>
  <c r="K64" i="3"/>
  <c r="J64" i="3"/>
  <c r="I64" i="3"/>
  <c r="R182" i="3"/>
  <c r="Q182" i="3"/>
  <c r="O182" i="3"/>
  <c r="N182" i="3"/>
  <c r="M182" i="3"/>
  <c r="L182" i="3"/>
  <c r="K182" i="3"/>
  <c r="J182" i="3"/>
  <c r="I182" i="3"/>
  <c r="R309" i="3"/>
  <c r="Q309" i="3"/>
  <c r="O309" i="3"/>
  <c r="N309" i="3"/>
  <c r="M309" i="3"/>
  <c r="L309" i="3"/>
  <c r="K309" i="3"/>
  <c r="J309" i="3"/>
  <c r="I309" i="3"/>
  <c r="R529" i="3"/>
  <c r="Q529" i="3"/>
  <c r="O529" i="3"/>
  <c r="N529" i="3"/>
  <c r="M529" i="3"/>
  <c r="L529" i="3"/>
  <c r="K529" i="3"/>
  <c r="J529" i="3"/>
  <c r="I529" i="3"/>
  <c r="R535" i="3"/>
  <c r="Q535" i="3"/>
  <c r="O535" i="3"/>
  <c r="N535" i="3"/>
  <c r="M535" i="3"/>
  <c r="L535" i="3"/>
  <c r="K535" i="3"/>
  <c r="J535" i="3"/>
  <c r="I535" i="3"/>
  <c r="R104" i="3"/>
  <c r="Q104" i="3"/>
  <c r="O104" i="3"/>
  <c r="N104" i="3"/>
  <c r="M104" i="3"/>
  <c r="L104" i="3"/>
  <c r="K104" i="3"/>
  <c r="J104" i="3"/>
  <c r="I104" i="3"/>
  <c r="R537" i="3"/>
  <c r="Q537" i="3"/>
  <c r="O537" i="3"/>
  <c r="N537" i="3"/>
  <c r="M537" i="3"/>
  <c r="L537" i="3"/>
  <c r="K537" i="3"/>
  <c r="J537" i="3"/>
  <c r="I537" i="3"/>
  <c r="R458" i="3"/>
  <c r="Q458" i="3"/>
  <c r="O458" i="3"/>
  <c r="N458" i="3"/>
  <c r="M458" i="3"/>
  <c r="L458" i="3"/>
  <c r="K458" i="3"/>
  <c r="J458" i="3"/>
  <c r="I458" i="3"/>
  <c r="R545" i="3"/>
  <c r="Q545" i="3"/>
  <c r="O545" i="3"/>
  <c r="N545" i="3"/>
  <c r="M545" i="3"/>
  <c r="L545" i="3"/>
  <c r="K545" i="3"/>
  <c r="J545" i="3"/>
  <c r="I545" i="3"/>
  <c r="R515" i="3"/>
  <c r="Q515" i="3"/>
  <c r="O515" i="3"/>
  <c r="N515" i="3"/>
  <c r="M515" i="3"/>
  <c r="L515" i="3"/>
  <c r="K515" i="3"/>
  <c r="J515" i="3"/>
  <c r="I515" i="3"/>
  <c r="R513" i="3"/>
  <c r="Q513" i="3"/>
  <c r="O513" i="3"/>
  <c r="N513" i="3"/>
  <c r="M513" i="3"/>
  <c r="L513" i="3"/>
  <c r="K513" i="3"/>
  <c r="J513" i="3"/>
  <c r="I513" i="3"/>
  <c r="R270" i="3"/>
  <c r="Q270" i="3"/>
  <c r="O270" i="3"/>
  <c r="N270" i="3"/>
  <c r="M270" i="3"/>
  <c r="L270" i="3"/>
  <c r="K270" i="3"/>
  <c r="J270" i="3"/>
  <c r="I270" i="3"/>
  <c r="R110" i="3"/>
  <c r="Q110" i="3"/>
  <c r="O110" i="3"/>
  <c r="N110" i="3"/>
  <c r="M110" i="3"/>
  <c r="L110" i="3"/>
  <c r="K110" i="3"/>
  <c r="J110" i="3"/>
  <c r="I110" i="3"/>
  <c r="R437" i="3"/>
  <c r="Q437" i="3"/>
  <c r="O437" i="3"/>
  <c r="N437" i="3"/>
  <c r="M437" i="3"/>
  <c r="L437" i="3"/>
  <c r="K437" i="3"/>
  <c r="J437" i="3"/>
  <c r="I437" i="3"/>
  <c r="R49" i="3"/>
  <c r="Q49" i="3"/>
  <c r="O49" i="3"/>
  <c r="N49" i="3"/>
  <c r="M49" i="3"/>
  <c r="L49" i="3"/>
  <c r="K49" i="3"/>
  <c r="J49" i="3"/>
  <c r="I49" i="3"/>
  <c r="R399" i="3"/>
  <c r="Q399" i="3"/>
  <c r="O399" i="3"/>
  <c r="N399" i="3"/>
  <c r="M399" i="3"/>
  <c r="L399" i="3"/>
  <c r="K399" i="3"/>
  <c r="J399" i="3"/>
  <c r="I399" i="3"/>
  <c r="R500" i="3"/>
  <c r="Q500" i="3"/>
  <c r="O500" i="3"/>
  <c r="N500" i="3"/>
  <c r="M500" i="3"/>
  <c r="L500" i="3"/>
  <c r="K500" i="3"/>
  <c r="J500" i="3"/>
  <c r="I500" i="3"/>
  <c r="R456" i="3"/>
  <c r="Q456" i="3"/>
  <c r="O456" i="3"/>
  <c r="N456" i="3"/>
  <c r="M456" i="3"/>
  <c r="L456" i="3"/>
  <c r="K456" i="3"/>
  <c r="J456" i="3"/>
  <c r="I456" i="3"/>
  <c r="Q313" i="3"/>
  <c r="O313" i="3"/>
  <c r="N313" i="3"/>
  <c r="M313" i="3"/>
  <c r="L313" i="3"/>
  <c r="K313" i="3"/>
  <c r="I313" i="3"/>
  <c r="R208" i="3"/>
  <c r="Q208" i="3"/>
  <c r="O208" i="3"/>
  <c r="N208" i="3"/>
  <c r="M208" i="3"/>
  <c r="L208" i="3"/>
  <c r="K208" i="3"/>
  <c r="J208" i="3"/>
  <c r="I208" i="3"/>
  <c r="R101" i="3"/>
  <c r="Q101" i="3"/>
  <c r="O101" i="3"/>
  <c r="N101" i="3"/>
  <c r="M101" i="3"/>
  <c r="L101" i="3"/>
  <c r="K101" i="3"/>
  <c r="J101" i="3"/>
  <c r="I101" i="3"/>
  <c r="R279" i="3"/>
  <c r="Q279" i="3"/>
  <c r="O279" i="3"/>
  <c r="N279" i="3"/>
  <c r="M279" i="3"/>
  <c r="L279" i="3"/>
  <c r="K279" i="3"/>
  <c r="J279" i="3"/>
  <c r="I279" i="3"/>
  <c r="R352" i="3"/>
  <c r="Q352" i="3"/>
  <c r="O352" i="3"/>
  <c r="N352" i="3"/>
  <c r="M352" i="3"/>
  <c r="L352" i="3"/>
  <c r="K352" i="3"/>
  <c r="J352" i="3"/>
  <c r="I352" i="3"/>
  <c r="R214" i="3"/>
  <c r="Q214" i="3"/>
  <c r="O214" i="3"/>
  <c r="N214" i="3"/>
  <c r="M214" i="3"/>
  <c r="L214" i="3"/>
  <c r="K214" i="3"/>
  <c r="J214" i="3"/>
  <c r="I214" i="3"/>
  <c r="R147" i="3"/>
  <c r="Q147" i="3"/>
  <c r="O147" i="3"/>
  <c r="N147" i="3"/>
  <c r="M147" i="3"/>
  <c r="L147" i="3"/>
  <c r="K147" i="3"/>
  <c r="J147" i="3"/>
  <c r="I147" i="3"/>
  <c r="R404" i="3"/>
  <c r="Q404" i="3"/>
  <c r="O404" i="3"/>
  <c r="N404" i="3"/>
  <c r="M404" i="3"/>
  <c r="L404" i="3"/>
  <c r="K404" i="3"/>
  <c r="J404" i="3"/>
  <c r="I404" i="3"/>
  <c r="R10" i="3"/>
  <c r="Q10" i="3"/>
  <c r="O10" i="3"/>
  <c r="N10" i="3"/>
  <c r="M10" i="3"/>
  <c r="L10" i="3"/>
  <c r="K10" i="3"/>
  <c r="J10" i="3"/>
  <c r="I10" i="3"/>
  <c r="R227" i="3"/>
  <c r="Q227" i="3"/>
  <c r="O227" i="3"/>
  <c r="N227" i="3"/>
  <c r="M227" i="3"/>
  <c r="L227" i="3"/>
  <c r="K227" i="3"/>
  <c r="J227" i="3"/>
  <c r="I227" i="3"/>
  <c r="R391" i="3"/>
  <c r="Q391" i="3"/>
  <c r="O391" i="3"/>
  <c r="N391" i="3"/>
  <c r="M391" i="3"/>
  <c r="L391" i="3"/>
  <c r="K391" i="3"/>
  <c r="J391" i="3"/>
  <c r="I391" i="3"/>
  <c r="R490" i="3"/>
  <c r="Q490" i="3"/>
  <c r="O490" i="3"/>
  <c r="N490" i="3"/>
  <c r="M490" i="3"/>
  <c r="L490" i="3"/>
  <c r="K490" i="3"/>
  <c r="J490" i="3"/>
  <c r="I490" i="3"/>
  <c r="R199" i="3"/>
  <c r="Q199" i="3"/>
  <c r="O199" i="3"/>
  <c r="N199" i="3"/>
  <c r="M199" i="3"/>
  <c r="L199" i="3"/>
  <c r="K199" i="3"/>
  <c r="J199" i="3"/>
  <c r="I199" i="3"/>
  <c r="R141" i="3"/>
  <c r="Q141" i="3"/>
  <c r="O141" i="3"/>
  <c r="N141" i="3"/>
  <c r="M141" i="3"/>
  <c r="L141" i="3"/>
  <c r="K141" i="3"/>
  <c r="J141" i="3"/>
  <c r="I141" i="3"/>
  <c r="R55" i="3"/>
  <c r="Q55" i="3"/>
  <c r="O55" i="3"/>
  <c r="N55" i="3"/>
  <c r="M55" i="3"/>
  <c r="L55" i="3"/>
  <c r="K55" i="3"/>
  <c r="J55" i="3"/>
  <c r="I55" i="3"/>
  <c r="R478" i="3"/>
  <c r="Q478" i="3"/>
  <c r="O478" i="3"/>
  <c r="N478" i="3"/>
  <c r="M478" i="3"/>
  <c r="L478" i="3"/>
  <c r="K478" i="3"/>
  <c r="J478" i="3"/>
  <c r="I478" i="3"/>
  <c r="R167" i="3"/>
  <c r="Q167" i="3"/>
  <c r="O167" i="3"/>
  <c r="N167" i="3"/>
  <c r="M167" i="3"/>
  <c r="L167" i="3"/>
  <c r="K167" i="3"/>
  <c r="J167" i="3"/>
  <c r="I167" i="3"/>
  <c r="R333" i="3"/>
  <c r="Q333" i="3"/>
  <c r="O333" i="3"/>
  <c r="N333" i="3"/>
  <c r="M333" i="3"/>
  <c r="L333" i="3"/>
  <c r="K333" i="3"/>
  <c r="J333" i="3"/>
  <c r="I333" i="3"/>
  <c r="R336" i="3"/>
  <c r="Q336" i="3"/>
  <c r="O336" i="3"/>
  <c r="N336" i="3"/>
  <c r="M336" i="3"/>
  <c r="L336" i="3"/>
  <c r="K336" i="3"/>
  <c r="J336" i="3"/>
  <c r="I336" i="3"/>
  <c r="R81" i="3"/>
  <c r="Q81" i="3"/>
  <c r="O81" i="3"/>
  <c r="N81" i="3"/>
  <c r="M81" i="3"/>
  <c r="L81" i="3"/>
  <c r="K81" i="3"/>
  <c r="J81" i="3"/>
  <c r="I81" i="3"/>
  <c r="R166" i="3"/>
  <c r="Q166" i="3"/>
  <c r="O166" i="3"/>
  <c r="N166" i="3"/>
  <c r="M166" i="3"/>
  <c r="L166" i="3"/>
  <c r="K166" i="3"/>
  <c r="J166" i="3"/>
  <c r="I166" i="3"/>
  <c r="R253" i="3"/>
  <c r="Q253" i="3"/>
  <c r="O253" i="3"/>
  <c r="N253" i="3"/>
  <c r="M253" i="3"/>
  <c r="L253" i="3"/>
  <c r="K253" i="3"/>
  <c r="J253" i="3"/>
  <c r="I253" i="3"/>
  <c r="R121" i="3"/>
  <c r="Q121" i="3"/>
  <c r="O121" i="3"/>
  <c r="N121" i="3"/>
  <c r="M121" i="3"/>
  <c r="L121" i="3"/>
  <c r="K121" i="3"/>
  <c r="J121" i="3"/>
  <c r="I121" i="3"/>
  <c r="R468" i="3"/>
  <c r="Q468" i="3"/>
  <c r="O468" i="3"/>
  <c r="N468" i="3"/>
  <c r="M468" i="3"/>
  <c r="L468" i="3"/>
  <c r="K468" i="3"/>
  <c r="J468" i="3"/>
  <c r="I468" i="3"/>
  <c r="R428" i="3"/>
  <c r="Q428" i="3"/>
  <c r="O428" i="3"/>
  <c r="N428" i="3"/>
  <c r="M428" i="3"/>
  <c r="L428" i="3"/>
  <c r="K428" i="3"/>
  <c r="J428" i="3"/>
  <c r="I428" i="3"/>
  <c r="R146" i="3"/>
  <c r="Q146" i="3"/>
  <c r="O146" i="3"/>
  <c r="N146" i="3"/>
  <c r="M146" i="3"/>
  <c r="L146" i="3"/>
  <c r="K146" i="3"/>
  <c r="J146" i="3"/>
  <c r="I146" i="3"/>
  <c r="R51" i="3"/>
  <c r="Q51" i="3"/>
  <c r="O51" i="3"/>
  <c r="N51" i="3"/>
  <c r="M51" i="3"/>
  <c r="L51" i="3"/>
  <c r="K51" i="3"/>
  <c r="J51" i="3"/>
  <c r="I51" i="3"/>
  <c r="R411" i="3"/>
  <c r="Q411" i="3"/>
  <c r="O411" i="3"/>
  <c r="N411" i="3"/>
  <c r="M411" i="3"/>
  <c r="L411" i="3"/>
  <c r="K411" i="3"/>
  <c r="J411" i="3"/>
  <c r="I411" i="3"/>
  <c r="R378" i="3"/>
  <c r="Q378" i="3"/>
  <c r="O378" i="3"/>
  <c r="N378" i="3"/>
  <c r="M378" i="3"/>
  <c r="L378" i="3"/>
  <c r="K378" i="3"/>
  <c r="J378" i="3"/>
  <c r="I378" i="3"/>
  <c r="R256" i="3"/>
  <c r="Q256" i="3"/>
  <c r="O256" i="3"/>
  <c r="N256" i="3"/>
  <c r="M256" i="3"/>
  <c r="L256" i="3"/>
  <c r="K256" i="3"/>
  <c r="J256" i="3"/>
  <c r="I256" i="3"/>
  <c r="R25" i="3"/>
  <c r="Q25" i="3"/>
  <c r="O25" i="3"/>
  <c r="N25" i="3"/>
  <c r="M25" i="3"/>
  <c r="L25" i="3"/>
  <c r="K25" i="3"/>
  <c r="J25" i="3"/>
  <c r="I25" i="3"/>
  <c r="R320" i="3"/>
  <c r="Q320" i="3"/>
  <c r="O320" i="3"/>
  <c r="N320" i="3"/>
  <c r="M320" i="3"/>
  <c r="L320" i="3"/>
  <c r="K320" i="3"/>
  <c r="J320" i="3"/>
  <c r="I320" i="3"/>
  <c r="R143" i="3"/>
  <c r="Q143" i="3"/>
  <c r="O143" i="3"/>
  <c r="N143" i="3"/>
  <c r="M143" i="3"/>
  <c r="L143" i="3"/>
  <c r="K143" i="3"/>
  <c r="J143" i="3"/>
  <c r="I143" i="3"/>
  <c r="R75" i="3"/>
  <c r="Q75" i="3"/>
  <c r="O75" i="3"/>
  <c r="N75" i="3"/>
  <c r="M75" i="3"/>
  <c r="L75" i="3"/>
  <c r="K75" i="3"/>
  <c r="J75" i="3"/>
  <c r="I75" i="3"/>
  <c r="R95" i="3"/>
  <c r="Q95" i="3"/>
  <c r="O95" i="3"/>
  <c r="N95" i="3"/>
  <c r="M95" i="3"/>
  <c r="L95" i="3"/>
  <c r="K95" i="3"/>
  <c r="J95" i="3"/>
  <c r="I95" i="3"/>
  <c r="R315" i="3"/>
  <c r="Q315" i="3"/>
  <c r="O315" i="3"/>
  <c r="N315" i="3"/>
  <c r="M315" i="3"/>
  <c r="L315" i="3"/>
  <c r="K315" i="3"/>
  <c r="J315" i="3"/>
  <c r="I315" i="3"/>
  <c r="R255" i="3"/>
  <c r="Q255" i="3"/>
  <c r="O255" i="3"/>
  <c r="N255" i="3"/>
  <c r="M255" i="3"/>
  <c r="L255" i="3"/>
  <c r="K255" i="3"/>
  <c r="J255" i="3"/>
  <c r="I255" i="3"/>
  <c r="R415" i="3"/>
  <c r="Q415" i="3"/>
  <c r="O415" i="3"/>
  <c r="N415" i="3"/>
  <c r="M415" i="3"/>
  <c r="L415" i="3"/>
  <c r="K415" i="3"/>
  <c r="J415" i="3"/>
  <c r="I415" i="3"/>
  <c r="R272" i="3"/>
  <c r="Q272" i="3"/>
  <c r="O272" i="3"/>
  <c r="N272" i="3"/>
  <c r="M272" i="3"/>
  <c r="L272" i="3"/>
  <c r="K272" i="3"/>
  <c r="J272" i="3"/>
  <c r="I272" i="3"/>
  <c r="R365" i="3"/>
  <c r="Q365" i="3"/>
  <c r="O365" i="3"/>
  <c r="N365" i="3"/>
  <c r="M365" i="3"/>
  <c r="L365" i="3"/>
  <c r="K365" i="3"/>
  <c r="J365" i="3"/>
  <c r="I365" i="3"/>
  <c r="R125" i="3"/>
  <c r="Q125" i="3"/>
  <c r="O125" i="3"/>
  <c r="N125" i="3"/>
  <c r="M125" i="3"/>
  <c r="L125" i="3"/>
  <c r="K125" i="3"/>
  <c r="J125" i="3"/>
  <c r="I125" i="3"/>
  <c r="Q358" i="3"/>
  <c r="O358" i="3"/>
  <c r="N358" i="3"/>
  <c r="M358" i="3"/>
  <c r="L358" i="3"/>
  <c r="K358" i="3"/>
  <c r="I358" i="3"/>
  <c r="R91" i="3"/>
  <c r="Q91" i="3"/>
  <c r="O91" i="3"/>
  <c r="N91" i="3"/>
  <c r="M91" i="3"/>
  <c r="L91" i="3"/>
  <c r="K91" i="3"/>
  <c r="J91" i="3"/>
  <c r="I91" i="3"/>
  <c r="R266" i="3"/>
  <c r="Q266" i="3"/>
  <c r="O266" i="3"/>
  <c r="N266" i="3"/>
  <c r="M266" i="3"/>
  <c r="L266" i="3"/>
  <c r="K266" i="3"/>
  <c r="J266" i="3"/>
  <c r="I266" i="3"/>
  <c r="R532" i="3"/>
  <c r="Q532" i="3"/>
  <c r="O532" i="3"/>
  <c r="N532" i="3"/>
  <c r="M532" i="3"/>
  <c r="L532" i="3"/>
  <c r="K532" i="3"/>
  <c r="J532" i="3"/>
  <c r="I532" i="3"/>
  <c r="R57" i="3"/>
  <c r="Q57" i="3"/>
  <c r="O57" i="3"/>
  <c r="N57" i="3"/>
  <c r="M57" i="3"/>
  <c r="L57" i="3"/>
  <c r="K57" i="3"/>
  <c r="J57" i="3"/>
  <c r="I57" i="3"/>
  <c r="R153" i="3"/>
  <c r="Q153" i="3"/>
  <c r="O153" i="3"/>
  <c r="N153" i="3"/>
  <c r="M153" i="3"/>
  <c r="L153" i="3"/>
  <c r="K153" i="3"/>
  <c r="J153" i="3"/>
  <c r="I153" i="3"/>
  <c r="R201" i="3"/>
  <c r="Q201" i="3"/>
  <c r="O201" i="3"/>
  <c r="N201" i="3"/>
  <c r="M201" i="3"/>
  <c r="L201" i="3"/>
  <c r="K201" i="3"/>
  <c r="J201" i="3"/>
  <c r="I201" i="3"/>
  <c r="R350" i="3"/>
  <c r="Q350" i="3"/>
  <c r="O350" i="3"/>
  <c r="N350" i="3"/>
  <c r="M350" i="3"/>
  <c r="L350" i="3"/>
  <c r="K350" i="3"/>
  <c r="J350" i="3"/>
  <c r="I350" i="3"/>
  <c r="R295" i="3"/>
  <c r="Q295" i="3"/>
  <c r="O295" i="3"/>
  <c r="N295" i="3"/>
  <c r="M295" i="3"/>
  <c r="L295" i="3"/>
  <c r="K295" i="3"/>
  <c r="J295" i="3"/>
  <c r="I295" i="3"/>
  <c r="R118" i="3"/>
  <c r="Q118" i="3"/>
  <c r="O118" i="3"/>
  <c r="N118" i="3"/>
  <c r="M118" i="3"/>
  <c r="L118" i="3"/>
  <c r="K118" i="3"/>
  <c r="J118" i="3"/>
  <c r="I118" i="3"/>
  <c r="R33" i="3"/>
  <c r="Q33" i="3"/>
  <c r="O33" i="3"/>
  <c r="N33" i="3"/>
  <c r="M33" i="3"/>
  <c r="L33" i="3"/>
  <c r="K33" i="3"/>
  <c r="J33" i="3"/>
  <c r="I33" i="3"/>
  <c r="R441" i="3"/>
  <c r="Q441" i="3"/>
  <c r="O441" i="3"/>
  <c r="N441" i="3"/>
  <c r="M441" i="3"/>
  <c r="L441" i="3"/>
  <c r="K441" i="3"/>
  <c r="J441" i="3"/>
  <c r="I441" i="3"/>
  <c r="R20" i="3"/>
  <c r="Q20" i="3"/>
  <c r="O20" i="3"/>
  <c r="N20" i="3"/>
  <c r="M20" i="3"/>
  <c r="L20" i="3"/>
  <c r="K20" i="3"/>
  <c r="J20" i="3"/>
  <c r="I20" i="3"/>
  <c r="R63" i="3"/>
  <c r="Q63" i="3"/>
  <c r="O63" i="3"/>
  <c r="N63" i="3"/>
  <c r="M63" i="3"/>
  <c r="L63" i="3"/>
  <c r="K63" i="3"/>
  <c r="J63" i="3"/>
  <c r="I63" i="3"/>
  <c r="R467" i="3"/>
  <c r="Q467" i="3"/>
  <c r="O467" i="3"/>
  <c r="N467" i="3"/>
  <c r="M467" i="3"/>
  <c r="L467" i="3"/>
  <c r="K467" i="3"/>
  <c r="J467" i="3"/>
  <c r="I467" i="3"/>
  <c r="R359" i="3"/>
  <c r="Q359" i="3"/>
  <c r="O359" i="3"/>
  <c r="N359" i="3"/>
  <c r="M359" i="3"/>
  <c r="L359" i="3"/>
  <c r="K359" i="3"/>
  <c r="J359" i="3"/>
  <c r="I359" i="3"/>
  <c r="R5" i="3"/>
  <c r="Q5" i="3"/>
  <c r="O5" i="3"/>
  <c r="N5" i="3"/>
  <c r="M5" i="3"/>
  <c r="L5" i="3"/>
  <c r="K5" i="3"/>
  <c r="J5" i="3"/>
  <c r="I5" i="3"/>
  <c r="R229" i="3"/>
  <c r="Q229" i="3"/>
  <c r="O229" i="3"/>
  <c r="N229" i="3"/>
  <c r="M229" i="3"/>
  <c r="L229" i="3"/>
  <c r="K229" i="3"/>
  <c r="J229" i="3"/>
  <c r="I229" i="3"/>
  <c r="R381" i="3"/>
  <c r="Q381" i="3"/>
  <c r="O381" i="3"/>
  <c r="N381" i="3"/>
  <c r="M381" i="3"/>
  <c r="L381" i="3"/>
  <c r="K381" i="3"/>
  <c r="J381" i="3"/>
  <c r="I381" i="3"/>
  <c r="R67" i="3"/>
  <c r="Q67" i="3"/>
  <c r="O67" i="3"/>
  <c r="N67" i="3"/>
  <c r="M67" i="3"/>
  <c r="L67" i="3"/>
  <c r="K67" i="3"/>
  <c r="J67" i="3"/>
  <c r="I67" i="3"/>
  <c r="R311" i="3"/>
  <c r="Q311" i="3"/>
  <c r="O311" i="3"/>
  <c r="N311" i="3"/>
  <c r="M311" i="3"/>
  <c r="L311" i="3"/>
  <c r="K311" i="3"/>
  <c r="J311" i="3"/>
  <c r="I311" i="3"/>
  <c r="R124" i="3"/>
  <c r="Q124" i="3"/>
  <c r="O124" i="3"/>
  <c r="N124" i="3"/>
  <c r="M124" i="3"/>
  <c r="L124" i="3"/>
  <c r="K124" i="3"/>
  <c r="J124" i="3"/>
  <c r="I124" i="3"/>
  <c r="Q239" i="3"/>
  <c r="O239" i="3"/>
  <c r="N239" i="3"/>
  <c r="M239" i="3"/>
  <c r="L239" i="3"/>
  <c r="K239" i="3"/>
  <c r="I239" i="3"/>
  <c r="R525" i="3"/>
  <c r="Q525" i="3"/>
  <c r="O525" i="3"/>
  <c r="N525" i="3"/>
  <c r="M525" i="3"/>
  <c r="L525" i="3"/>
  <c r="K525" i="3"/>
  <c r="J525" i="3"/>
  <c r="I525" i="3"/>
  <c r="R69" i="3"/>
  <c r="Q69" i="3"/>
  <c r="O69" i="3"/>
  <c r="N69" i="3"/>
  <c r="M69" i="3"/>
  <c r="L69" i="3"/>
  <c r="K69" i="3"/>
  <c r="J69" i="3"/>
  <c r="I69" i="3"/>
  <c r="R407" i="3"/>
  <c r="Q407" i="3"/>
  <c r="O407" i="3"/>
  <c r="N407" i="3"/>
  <c r="M407" i="3"/>
  <c r="L407" i="3"/>
  <c r="K407" i="3"/>
  <c r="J407" i="3"/>
  <c r="I407" i="3"/>
  <c r="R267" i="3"/>
  <c r="Q267" i="3"/>
  <c r="O267" i="3"/>
  <c r="N267" i="3"/>
  <c r="M267" i="3"/>
  <c r="L267" i="3"/>
  <c r="K267" i="3"/>
  <c r="J267" i="3"/>
  <c r="I267" i="3"/>
  <c r="R130" i="3"/>
  <c r="Q130" i="3"/>
  <c r="O130" i="3"/>
  <c r="N130" i="3"/>
  <c r="M130" i="3"/>
  <c r="L130" i="3"/>
  <c r="K130" i="3"/>
  <c r="J130" i="3"/>
  <c r="I130" i="3"/>
  <c r="R385" i="3"/>
  <c r="Q385" i="3"/>
  <c r="O385" i="3"/>
  <c r="N385" i="3"/>
  <c r="M385" i="3"/>
  <c r="L385" i="3"/>
  <c r="K385" i="3"/>
  <c r="J385" i="3"/>
  <c r="I385" i="3"/>
  <c r="R396" i="3"/>
  <c r="Q396" i="3"/>
  <c r="O396" i="3"/>
  <c r="N396" i="3"/>
  <c r="M396" i="3"/>
  <c r="L396" i="3"/>
  <c r="K396" i="3"/>
  <c r="J396" i="3"/>
  <c r="I396" i="3"/>
  <c r="R86" i="3"/>
  <c r="Q86" i="3"/>
  <c r="O86" i="3"/>
  <c r="N86" i="3"/>
  <c r="M86" i="3"/>
  <c r="L86" i="3"/>
  <c r="K86" i="3"/>
  <c r="J86" i="3"/>
  <c r="I86" i="3"/>
  <c r="R487" i="3"/>
  <c r="Q487" i="3"/>
  <c r="O487" i="3"/>
  <c r="N487" i="3"/>
  <c r="M487" i="3"/>
  <c r="L487" i="3"/>
  <c r="K487" i="3"/>
  <c r="J487" i="3"/>
  <c r="I487" i="3"/>
  <c r="R361" i="3"/>
  <c r="Q361" i="3"/>
  <c r="O361" i="3"/>
  <c r="N361" i="3"/>
  <c r="M361" i="3"/>
  <c r="L361" i="3"/>
  <c r="K361" i="3"/>
  <c r="J361" i="3"/>
  <c r="I361" i="3"/>
  <c r="R97" i="3"/>
  <c r="Q97" i="3"/>
  <c r="O97" i="3"/>
  <c r="N97" i="3"/>
  <c r="M97" i="3"/>
  <c r="L97" i="3"/>
  <c r="K97" i="3"/>
  <c r="J97" i="3"/>
  <c r="I97" i="3"/>
  <c r="R82" i="3"/>
  <c r="Q82" i="3"/>
  <c r="O82" i="3"/>
  <c r="N82" i="3"/>
  <c r="M82" i="3"/>
  <c r="L82" i="3"/>
  <c r="K82" i="3"/>
  <c r="J82" i="3"/>
  <c r="I82" i="3"/>
  <c r="R237" i="3"/>
  <c r="Q237" i="3"/>
  <c r="O237" i="3"/>
  <c r="N237" i="3"/>
  <c r="M237" i="3"/>
  <c r="L237" i="3"/>
  <c r="K237" i="3"/>
  <c r="J237" i="3"/>
  <c r="I237" i="3"/>
  <c r="R473" i="3"/>
  <c r="Q473" i="3"/>
  <c r="O473" i="3"/>
  <c r="N473" i="3"/>
  <c r="M473" i="3"/>
  <c r="L473" i="3"/>
  <c r="K473" i="3"/>
  <c r="J473" i="3"/>
  <c r="I473" i="3"/>
  <c r="R503" i="3"/>
  <c r="Q503" i="3"/>
  <c r="O503" i="3"/>
  <c r="N503" i="3"/>
  <c r="M503" i="3"/>
  <c r="L503" i="3"/>
  <c r="K503" i="3"/>
  <c r="J503" i="3"/>
  <c r="I503" i="3"/>
  <c r="R276" i="3"/>
  <c r="Q276" i="3"/>
  <c r="O276" i="3"/>
  <c r="N276" i="3"/>
  <c r="M276" i="3"/>
  <c r="L276" i="3"/>
  <c r="K276" i="3"/>
  <c r="J276" i="3"/>
  <c r="I276" i="3"/>
  <c r="R240" i="3"/>
  <c r="Q240" i="3"/>
  <c r="O240" i="3"/>
  <c r="N240" i="3"/>
  <c r="M240" i="3"/>
  <c r="L240" i="3"/>
  <c r="K240" i="3"/>
  <c r="J240" i="3"/>
  <c r="I240" i="3"/>
  <c r="R387" i="3"/>
  <c r="Q387" i="3"/>
  <c r="O387" i="3"/>
  <c r="N387" i="3"/>
  <c r="M387" i="3"/>
  <c r="L387" i="3"/>
  <c r="K387" i="3"/>
  <c r="J387" i="3"/>
  <c r="I387" i="3"/>
  <c r="R533" i="3"/>
  <c r="Q533" i="3"/>
  <c r="O533" i="3"/>
  <c r="N533" i="3"/>
  <c r="M533" i="3"/>
  <c r="L533" i="3"/>
  <c r="K533" i="3"/>
  <c r="J533" i="3"/>
  <c r="I533" i="3"/>
  <c r="R477" i="3"/>
  <c r="Q477" i="3"/>
  <c r="O477" i="3"/>
  <c r="N477" i="3"/>
  <c r="M477" i="3"/>
  <c r="L477" i="3"/>
  <c r="K477" i="3"/>
  <c r="J477" i="3"/>
  <c r="I477" i="3"/>
  <c r="R193" i="3"/>
  <c r="Q193" i="3"/>
  <c r="O193" i="3"/>
  <c r="N193" i="3"/>
  <c r="M193" i="3"/>
  <c r="L193" i="3"/>
  <c r="K193" i="3"/>
  <c r="J193" i="3"/>
  <c r="I193" i="3"/>
  <c r="R45" i="3"/>
  <c r="Q45" i="3"/>
  <c r="O45" i="3"/>
  <c r="N45" i="3"/>
  <c r="M45" i="3"/>
  <c r="L45" i="3"/>
  <c r="K45" i="3"/>
  <c r="J45" i="3"/>
  <c r="I45" i="3"/>
  <c r="T174" i="3"/>
  <c r="Q174" i="3"/>
  <c r="O174" i="3"/>
  <c r="N174" i="3"/>
  <c r="M174" i="3"/>
  <c r="L174" i="3"/>
  <c r="K174" i="3"/>
  <c r="J174" i="3"/>
  <c r="I174" i="3"/>
  <c r="T187" i="3"/>
  <c r="Q187" i="3"/>
  <c r="O187" i="3"/>
  <c r="N187" i="3"/>
  <c r="M187" i="3"/>
  <c r="K187" i="3"/>
  <c r="J187" i="3"/>
  <c r="I187" i="3"/>
  <c r="T497" i="3"/>
  <c r="Q497" i="3"/>
  <c r="O497" i="3"/>
  <c r="N497" i="3"/>
  <c r="M497" i="3"/>
  <c r="L497" i="3"/>
  <c r="K497" i="3"/>
  <c r="I497" i="3"/>
  <c r="T178" i="3"/>
  <c r="Q178" i="3"/>
  <c r="N178" i="3"/>
  <c r="M178" i="3"/>
  <c r="L178" i="3"/>
  <c r="K178" i="3"/>
  <c r="J178" i="3"/>
  <c r="I178" i="3"/>
  <c r="T173" i="3"/>
  <c r="Q173" i="3"/>
  <c r="O173" i="3"/>
  <c r="N173" i="3"/>
  <c r="M173" i="3"/>
  <c r="L173" i="3"/>
  <c r="K173" i="3"/>
  <c r="J173" i="3"/>
  <c r="I173" i="3"/>
  <c r="T172" i="3"/>
  <c r="Q172" i="3"/>
  <c r="O172" i="3"/>
  <c r="N172" i="3"/>
  <c r="M172" i="3"/>
  <c r="L172" i="3"/>
  <c r="K172" i="3"/>
  <c r="J172" i="3"/>
  <c r="T171" i="3"/>
  <c r="Q171" i="3"/>
  <c r="O171" i="3"/>
  <c r="N171" i="3"/>
  <c r="M171" i="3"/>
  <c r="L171" i="3"/>
  <c r="K171" i="3"/>
  <c r="J171" i="3"/>
  <c r="I171" i="3"/>
  <c r="T170" i="3"/>
  <c r="O170" i="3"/>
  <c r="N170" i="3"/>
  <c r="M170" i="3"/>
  <c r="L170" i="3"/>
  <c r="K170" i="3"/>
  <c r="J170" i="3"/>
  <c r="I170" i="3"/>
  <c r="T169" i="3"/>
  <c r="Q169" i="3"/>
  <c r="O169" i="3"/>
  <c r="N169" i="3"/>
  <c r="M169" i="3"/>
  <c r="L169" i="3"/>
  <c r="K169" i="3"/>
  <c r="J169" i="3"/>
  <c r="I169" i="3"/>
  <c r="T168" i="3"/>
  <c r="Q168" i="3"/>
  <c r="O168" i="3"/>
  <c r="N168" i="3"/>
  <c r="M168" i="3"/>
  <c r="L168" i="3"/>
  <c r="K168" i="3"/>
  <c r="J168" i="3"/>
  <c r="I168" i="3"/>
  <c r="T177" i="3"/>
  <c r="Q177" i="3"/>
  <c r="O177" i="3"/>
  <c r="M177" i="3"/>
  <c r="L177" i="3"/>
  <c r="K177" i="3"/>
  <c r="J177" i="3"/>
  <c r="I177" i="3"/>
  <c r="Q247" i="3"/>
  <c r="O247" i="3"/>
  <c r="N247" i="3"/>
  <c r="M247" i="3"/>
  <c r="L247" i="3"/>
  <c r="K247" i="3"/>
  <c r="J247" i="3"/>
  <c r="I247" i="3"/>
  <c r="Q455" i="3"/>
  <c r="O455" i="3"/>
  <c r="N455" i="3"/>
  <c r="M455" i="3"/>
  <c r="L455" i="3"/>
  <c r="K455" i="3"/>
  <c r="J455" i="3"/>
  <c r="I455" i="3"/>
  <c r="Q395" i="3"/>
  <c r="O395" i="3"/>
  <c r="N395" i="3"/>
  <c r="M395" i="3"/>
  <c r="L395" i="3"/>
  <c r="K395" i="3"/>
  <c r="J395" i="3"/>
  <c r="I395" i="3"/>
  <c r="O394" i="3"/>
  <c r="N394" i="3"/>
  <c r="M394" i="3"/>
  <c r="L394" i="3"/>
  <c r="K394" i="3"/>
  <c r="J394" i="3"/>
  <c r="I394" i="3"/>
  <c r="H394" i="3"/>
  <c r="Q202" i="3"/>
  <c r="O202" i="3"/>
  <c r="N202" i="3"/>
  <c r="M202" i="3"/>
  <c r="L202" i="3"/>
  <c r="K202" i="3"/>
  <c r="J202" i="3"/>
  <c r="I202" i="3"/>
  <c r="Q261" i="3"/>
  <c r="O261" i="3"/>
  <c r="N261" i="3"/>
  <c r="M261" i="3"/>
  <c r="L261" i="3"/>
  <c r="K261" i="3"/>
  <c r="J261" i="3"/>
  <c r="I261" i="3"/>
  <c r="Q238" i="3"/>
  <c r="O238" i="3"/>
  <c r="N238" i="3"/>
  <c r="M238" i="3"/>
  <c r="L238" i="3"/>
  <c r="K238" i="3"/>
  <c r="J238" i="3"/>
  <c r="I238" i="3"/>
  <c r="Q179" i="3"/>
  <c r="O179" i="3"/>
  <c r="N179" i="3"/>
  <c r="M179" i="3"/>
  <c r="L179" i="3"/>
  <c r="K179" i="3"/>
  <c r="J179" i="3"/>
  <c r="I179" i="3"/>
  <c r="Q524" i="3"/>
  <c r="O524" i="3"/>
  <c r="N524" i="3"/>
  <c r="M524" i="3"/>
  <c r="L524" i="3"/>
  <c r="I524" i="3"/>
  <c r="Q376" i="3"/>
  <c r="O376" i="3"/>
  <c r="N376" i="3"/>
  <c r="M376" i="3"/>
  <c r="L376" i="3"/>
  <c r="K376" i="3"/>
  <c r="J376" i="3"/>
  <c r="I376" i="3"/>
  <c r="Q470" i="3"/>
  <c r="O470" i="3"/>
  <c r="N470" i="3"/>
  <c r="M470" i="3"/>
  <c r="L470" i="3"/>
  <c r="K470" i="3"/>
  <c r="J470" i="3"/>
  <c r="I470" i="3"/>
  <c r="Q241" i="3"/>
  <c r="O241" i="3"/>
  <c r="N241" i="3"/>
  <c r="M241" i="3"/>
  <c r="K241" i="3"/>
  <c r="I241" i="3"/>
  <c r="Q88" i="3"/>
  <c r="O88" i="3"/>
  <c r="N88" i="3"/>
  <c r="M88" i="3"/>
  <c r="L88" i="3"/>
  <c r="K88" i="3"/>
  <c r="J88" i="3"/>
  <c r="I88" i="3"/>
  <c r="Q206" i="3"/>
  <c r="O206" i="3"/>
  <c r="N206" i="3"/>
  <c r="M206" i="3"/>
  <c r="L206" i="3"/>
  <c r="K206" i="3"/>
  <c r="J206" i="3"/>
  <c r="I206" i="3"/>
  <c r="Q109" i="3"/>
  <c r="O109" i="3"/>
  <c r="N109" i="3"/>
  <c r="M109" i="3"/>
  <c r="L109" i="3"/>
  <c r="K109" i="3"/>
  <c r="J109" i="3"/>
  <c r="I109" i="3"/>
  <c r="Q113" i="3"/>
  <c r="O113" i="3"/>
  <c r="N113" i="3"/>
  <c r="M113" i="3"/>
  <c r="L113" i="3"/>
  <c r="K113" i="3"/>
  <c r="J113" i="3"/>
  <c r="I113" i="3"/>
  <c r="Q452" i="3"/>
  <c r="O452" i="3"/>
  <c r="N452" i="3"/>
  <c r="M452" i="3"/>
  <c r="L452" i="3"/>
  <c r="K452" i="3"/>
  <c r="J452" i="3"/>
  <c r="I452" i="3"/>
  <c r="Q263" i="3"/>
  <c r="O263" i="3"/>
  <c r="N263" i="3"/>
  <c r="M263" i="3"/>
  <c r="K263" i="3"/>
  <c r="I263" i="3"/>
  <c r="Q228" i="3"/>
  <c r="O228" i="3"/>
  <c r="N228" i="3"/>
  <c r="M228" i="3"/>
  <c r="L228" i="3"/>
  <c r="I228" i="3"/>
  <c r="Q318" i="3"/>
  <c r="O318" i="3"/>
  <c r="N318" i="3"/>
  <c r="M318" i="3"/>
  <c r="L318" i="3"/>
  <c r="K318" i="3"/>
  <c r="J318" i="3"/>
  <c r="I318" i="3"/>
  <c r="O508" i="3"/>
  <c r="N508" i="3"/>
  <c r="M508" i="3"/>
  <c r="K508" i="3"/>
  <c r="J508" i="3"/>
  <c r="I508" i="3"/>
  <c r="Q461" i="3"/>
  <c r="O461" i="3"/>
  <c r="N461" i="3"/>
  <c r="M461" i="3"/>
  <c r="L461" i="3"/>
  <c r="K461" i="3"/>
  <c r="J461" i="3"/>
  <c r="I461" i="3"/>
  <c r="O221" i="3"/>
  <c r="N221" i="3"/>
  <c r="M221" i="3"/>
  <c r="L221" i="3"/>
  <c r="J221" i="3"/>
  <c r="I221" i="3"/>
  <c r="Q197" i="3"/>
  <c r="O197" i="3"/>
  <c r="N197" i="3"/>
  <c r="M197" i="3"/>
  <c r="L197" i="3"/>
  <c r="K197" i="3"/>
  <c r="J197" i="3"/>
  <c r="I197" i="3"/>
  <c r="Q246" i="3"/>
  <c r="O246" i="3"/>
  <c r="N246" i="3"/>
  <c r="M246" i="3"/>
  <c r="L246" i="3"/>
  <c r="K246" i="3"/>
  <c r="J246" i="3"/>
  <c r="I246" i="3"/>
  <c r="Q317" i="3"/>
  <c r="O317" i="3"/>
  <c r="N317" i="3"/>
  <c r="M317" i="3"/>
  <c r="L317" i="3"/>
  <c r="K317" i="3"/>
  <c r="J317" i="3"/>
  <c r="I317" i="3"/>
  <c r="Q377" i="3"/>
  <c r="O377" i="3"/>
  <c r="N377" i="3"/>
  <c r="M377" i="3"/>
  <c r="L377" i="3"/>
  <c r="K377" i="3"/>
  <c r="J377" i="3"/>
  <c r="I377" i="3"/>
  <c r="Q150" i="3"/>
  <c r="O150" i="3"/>
  <c r="N150" i="3"/>
  <c r="M150" i="3"/>
  <c r="L150" i="3"/>
  <c r="K150" i="3"/>
  <c r="J150" i="3"/>
  <c r="I150" i="3"/>
  <c r="Q491" i="3"/>
  <c r="O491" i="3"/>
  <c r="N491" i="3"/>
  <c r="M491" i="3"/>
  <c r="L491" i="3"/>
  <c r="K491" i="3"/>
  <c r="J491" i="3"/>
  <c r="I491" i="3"/>
  <c r="Q138" i="3"/>
  <c r="O138" i="3"/>
  <c r="N138" i="3"/>
  <c r="M138" i="3"/>
  <c r="L138" i="3"/>
  <c r="K138" i="3"/>
  <c r="J138" i="3"/>
  <c r="I138" i="3"/>
  <c r="O135" i="3"/>
  <c r="N135" i="3"/>
  <c r="M135" i="3"/>
  <c r="L135" i="3"/>
  <c r="I135" i="3"/>
  <c r="Q123" i="3"/>
  <c r="O123" i="3"/>
  <c r="N123" i="3"/>
  <c r="M123" i="3"/>
  <c r="L123" i="3"/>
  <c r="K123" i="3"/>
  <c r="J123" i="3"/>
  <c r="I123" i="3"/>
  <c r="Q410" i="3"/>
  <c r="O410" i="3"/>
  <c r="N410" i="3"/>
  <c r="M410" i="3"/>
  <c r="K410" i="3"/>
  <c r="I410" i="3"/>
  <c r="Q363" i="3"/>
  <c r="O363" i="3"/>
  <c r="N363" i="3"/>
  <c r="M363" i="3"/>
  <c r="L363" i="3"/>
  <c r="K363" i="3"/>
  <c r="J363" i="3"/>
  <c r="I363" i="3"/>
  <c r="Q287" i="3"/>
  <c r="O287" i="3"/>
  <c r="N287" i="3"/>
  <c r="M287" i="3"/>
  <c r="L287" i="3"/>
  <c r="K287" i="3"/>
  <c r="J287" i="3"/>
  <c r="I287" i="3"/>
  <c r="O39" i="3"/>
  <c r="N39" i="3"/>
  <c r="M39" i="3"/>
  <c r="L39" i="3"/>
  <c r="K39" i="3"/>
  <c r="I39" i="3"/>
  <c r="Q485" i="3"/>
  <c r="O485" i="3"/>
  <c r="N485" i="3"/>
  <c r="M485" i="3"/>
  <c r="L485" i="3"/>
  <c r="K485" i="3"/>
  <c r="J485" i="3"/>
  <c r="I485" i="3"/>
  <c r="Q434" i="3"/>
  <c r="O434" i="3"/>
  <c r="N434" i="3"/>
  <c r="M434" i="3"/>
  <c r="L434" i="3"/>
  <c r="K434" i="3"/>
  <c r="J434" i="3"/>
  <c r="I434" i="3"/>
  <c r="Q349" i="3"/>
  <c r="O349" i="3"/>
  <c r="N349" i="3"/>
  <c r="M349" i="3"/>
  <c r="L349" i="3"/>
  <c r="K349" i="3"/>
  <c r="J349" i="3"/>
  <c r="I349" i="3"/>
  <c r="O346" i="3"/>
  <c r="N346" i="3"/>
  <c r="M346" i="3"/>
  <c r="L346" i="3"/>
  <c r="J346" i="3"/>
  <c r="I346" i="3"/>
  <c r="Q496" i="3"/>
  <c r="O496" i="3"/>
  <c r="N496" i="3"/>
  <c r="M496" i="3"/>
  <c r="L496" i="3"/>
  <c r="K496" i="3"/>
  <c r="J496" i="3"/>
  <c r="I496" i="3"/>
  <c r="Q343" i="3"/>
  <c r="O343" i="3"/>
  <c r="N343" i="3"/>
  <c r="M343" i="3"/>
  <c r="K343" i="3"/>
  <c r="I343" i="3"/>
  <c r="Q90" i="3"/>
  <c r="O90" i="3"/>
  <c r="N90" i="3"/>
  <c r="M90" i="3"/>
  <c r="L90" i="3"/>
  <c r="K90" i="3"/>
  <c r="J90" i="3"/>
  <c r="I90" i="3"/>
  <c r="Q465" i="3"/>
  <c r="O465" i="3"/>
  <c r="N465" i="3"/>
  <c r="M465" i="3"/>
  <c r="L465" i="3"/>
  <c r="K465" i="3"/>
  <c r="J465" i="3"/>
  <c r="I465" i="3"/>
  <c r="Q430" i="3"/>
  <c r="O430" i="3"/>
  <c r="N430" i="3"/>
  <c r="M430" i="3"/>
  <c r="L430" i="3"/>
  <c r="K430" i="3"/>
  <c r="J430" i="3"/>
  <c r="I430" i="3"/>
  <c r="Q544" i="3"/>
  <c r="O544" i="3"/>
  <c r="N544" i="3"/>
  <c r="M544" i="3"/>
  <c r="L544" i="3"/>
  <c r="K544" i="3"/>
  <c r="J544" i="3"/>
  <c r="I544" i="3"/>
  <c r="Q289" i="3"/>
  <c r="O289" i="3"/>
  <c r="N289" i="3"/>
  <c r="M289" i="3"/>
  <c r="L289" i="3"/>
  <c r="K289" i="3"/>
  <c r="J289" i="3"/>
  <c r="I289" i="3"/>
  <c r="Q442" i="3"/>
  <c r="O442" i="3"/>
  <c r="N442" i="3"/>
  <c r="M442" i="3"/>
  <c r="L442" i="3"/>
  <c r="K442" i="3"/>
  <c r="J442" i="3"/>
  <c r="I442" i="3"/>
  <c r="Q215" i="3"/>
  <c r="O215" i="3"/>
  <c r="N215" i="3"/>
  <c r="M215" i="3"/>
  <c r="L215" i="3"/>
  <c r="K215" i="3"/>
  <c r="J215" i="3"/>
  <c r="I215" i="3"/>
  <c r="O217" i="3"/>
  <c r="N217" i="3"/>
  <c r="M217" i="3"/>
  <c r="L217" i="3"/>
  <c r="J217" i="3"/>
  <c r="I217" i="3"/>
  <c r="Q225" i="3"/>
  <c r="O225" i="3"/>
  <c r="N225" i="3"/>
  <c r="M225" i="3"/>
  <c r="L225" i="3"/>
  <c r="K225" i="3"/>
  <c r="J225" i="3"/>
  <c r="I225" i="3"/>
  <c r="Q13" i="3"/>
  <c r="O13" i="3"/>
  <c r="N13" i="3"/>
  <c r="M13" i="3"/>
  <c r="L13" i="3"/>
  <c r="K13" i="3"/>
  <c r="J13" i="3"/>
  <c r="I13" i="3"/>
  <c r="Q424" i="3"/>
  <c r="O424" i="3"/>
  <c r="N424" i="3"/>
  <c r="M424" i="3"/>
  <c r="L424" i="3"/>
  <c r="K424" i="3"/>
  <c r="J424" i="3"/>
  <c r="I424" i="3"/>
  <c r="Q327" i="3"/>
  <c r="O327" i="3"/>
  <c r="N327" i="3"/>
  <c r="M327" i="3"/>
  <c r="L327" i="3"/>
  <c r="K327" i="3"/>
  <c r="J327" i="3"/>
  <c r="I327" i="3"/>
  <c r="Q341" i="3"/>
  <c r="O341" i="3"/>
  <c r="N341" i="3"/>
  <c r="M341" i="3"/>
  <c r="L341" i="3"/>
  <c r="K341" i="3"/>
  <c r="J341" i="3"/>
  <c r="I341" i="3"/>
  <c r="Q331" i="3"/>
  <c r="O331" i="3"/>
  <c r="N331" i="3"/>
  <c r="M331" i="3"/>
  <c r="K331" i="3"/>
  <c r="I331" i="3"/>
  <c r="Q85" i="3"/>
  <c r="O85" i="3"/>
  <c r="N85" i="3"/>
  <c r="M85" i="3"/>
  <c r="K85" i="3"/>
  <c r="I85" i="3"/>
  <c r="Q401" i="3"/>
  <c r="O401" i="3"/>
  <c r="N401" i="3"/>
  <c r="M401" i="3"/>
  <c r="I401" i="3"/>
  <c r="Q440" i="3"/>
  <c r="O440" i="3"/>
  <c r="N440" i="3"/>
  <c r="M440" i="3"/>
  <c r="L440" i="3"/>
  <c r="K440" i="3"/>
  <c r="J440" i="3"/>
  <c r="I440" i="3"/>
  <c r="Q100" i="3"/>
  <c r="O100" i="3"/>
  <c r="N100" i="3"/>
  <c r="M100" i="3"/>
  <c r="L100" i="3"/>
  <c r="I100" i="3"/>
  <c r="Q66" i="3"/>
  <c r="O66" i="3"/>
  <c r="N66" i="3"/>
  <c r="M66" i="3"/>
  <c r="L66" i="3"/>
  <c r="K66" i="3"/>
  <c r="J66" i="3"/>
  <c r="I66" i="3"/>
  <c r="Q499" i="3"/>
  <c r="O499" i="3"/>
  <c r="N499" i="3"/>
  <c r="M499" i="3"/>
  <c r="L499" i="3"/>
  <c r="K499" i="3"/>
  <c r="J499" i="3"/>
  <c r="I499" i="3"/>
  <c r="Q479" i="3"/>
  <c r="O479" i="3"/>
  <c r="N479" i="3"/>
  <c r="M479" i="3"/>
  <c r="L479" i="3"/>
  <c r="K479" i="3"/>
  <c r="J479" i="3"/>
  <c r="I479" i="3"/>
  <c r="Q278" i="3"/>
  <c r="O278" i="3"/>
  <c r="N278" i="3"/>
  <c r="M278" i="3"/>
  <c r="L278" i="3"/>
  <c r="I278" i="3"/>
  <c r="Q76" i="3"/>
  <c r="O76" i="3"/>
  <c r="N76" i="3"/>
  <c r="M76" i="3"/>
  <c r="L76" i="3"/>
  <c r="K76" i="3"/>
  <c r="J76" i="3"/>
  <c r="I76" i="3"/>
  <c r="Q414" i="3"/>
  <c r="O414" i="3"/>
  <c r="N414" i="3"/>
  <c r="M414" i="3"/>
  <c r="L414" i="3"/>
  <c r="K414" i="3"/>
  <c r="J414" i="3"/>
  <c r="I414" i="3"/>
  <c r="O120" i="3"/>
  <c r="N120" i="3"/>
  <c r="M120" i="3"/>
  <c r="L120" i="3"/>
  <c r="J120" i="3"/>
  <c r="I120" i="3"/>
  <c r="Q312" i="3"/>
  <c r="O312" i="3"/>
  <c r="N312" i="3"/>
  <c r="M312" i="3"/>
  <c r="L312" i="3"/>
  <c r="K312" i="3"/>
  <c r="J312" i="3"/>
  <c r="I312" i="3"/>
  <c r="Q103" i="3"/>
  <c r="O103" i="3"/>
  <c r="N103" i="3"/>
  <c r="M103" i="3"/>
  <c r="L103" i="3"/>
  <c r="K103" i="3"/>
  <c r="J103" i="3"/>
  <c r="I103" i="3"/>
  <c r="Q542" i="3"/>
  <c r="O542" i="3"/>
  <c r="N542" i="3"/>
  <c r="M542" i="3"/>
  <c r="L542" i="3"/>
  <c r="K542" i="3"/>
  <c r="J542" i="3"/>
  <c r="I542" i="3"/>
  <c r="O393" i="3"/>
  <c r="N393" i="3"/>
  <c r="M393" i="3"/>
  <c r="L393" i="3"/>
  <c r="I393" i="3"/>
  <c r="Q213" i="3"/>
  <c r="O213" i="3"/>
  <c r="N213" i="3"/>
  <c r="M213" i="3"/>
  <c r="L213" i="3"/>
  <c r="K213" i="3"/>
  <c r="J213" i="3"/>
  <c r="I213" i="3"/>
  <c r="Q494" i="3"/>
  <c r="O494" i="3"/>
  <c r="N494" i="3"/>
  <c r="M494" i="3"/>
  <c r="L494" i="3"/>
  <c r="K494" i="3"/>
  <c r="J494" i="3"/>
  <c r="I494" i="3"/>
  <c r="Q32" i="3"/>
  <c r="O32" i="3"/>
  <c r="N32" i="3"/>
  <c r="M32" i="3"/>
  <c r="L32" i="3"/>
  <c r="K32" i="3"/>
  <c r="J32" i="3"/>
  <c r="I32" i="3"/>
  <c r="Q96" i="3"/>
  <c r="O96" i="3"/>
  <c r="N96" i="3"/>
  <c r="M96" i="3"/>
  <c r="L96" i="3"/>
  <c r="K96" i="3"/>
  <c r="J96" i="3"/>
  <c r="I96" i="3"/>
  <c r="Q516" i="3"/>
  <c r="O516" i="3"/>
  <c r="N516" i="3"/>
  <c r="M516" i="3"/>
  <c r="L516" i="3"/>
  <c r="K516" i="3"/>
  <c r="J516" i="3"/>
  <c r="I516" i="3"/>
  <c r="Q483" i="3"/>
  <c r="O483" i="3"/>
  <c r="N483" i="3"/>
  <c r="M483" i="3"/>
  <c r="L483" i="3"/>
  <c r="K483" i="3"/>
  <c r="J483" i="3"/>
  <c r="I483" i="3"/>
  <c r="Q511" i="3"/>
  <c r="O511" i="3"/>
  <c r="N511" i="3"/>
  <c r="M511" i="3"/>
  <c r="L511" i="3"/>
  <c r="K511" i="3"/>
  <c r="J511" i="3"/>
  <c r="I511" i="3"/>
  <c r="Q357" i="3"/>
  <c r="O357" i="3"/>
  <c r="N357" i="3"/>
  <c r="M357" i="3"/>
  <c r="L357" i="3"/>
  <c r="K357" i="3"/>
  <c r="J357" i="3"/>
  <c r="I357" i="3"/>
  <c r="Q489" i="3"/>
  <c r="O489" i="3"/>
  <c r="N489" i="3"/>
  <c r="M489" i="3"/>
  <c r="L489" i="3"/>
  <c r="I489" i="3"/>
  <c r="Q305" i="3"/>
  <c r="O305" i="3"/>
  <c r="N305" i="3"/>
  <c r="M305" i="3"/>
  <c r="L305" i="3"/>
  <c r="K305" i="3"/>
  <c r="J305" i="3"/>
  <c r="I305" i="3"/>
  <c r="O28" i="3"/>
  <c r="N28" i="3"/>
  <c r="M28" i="3"/>
  <c r="L28" i="3"/>
  <c r="I28" i="3"/>
  <c r="Q192" i="3"/>
  <c r="O192" i="3"/>
  <c r="N192" i="3"/>
  <c r="M192" i="3"/>
  <c r="L192" i="3"/>
  <c r="K192" i="3"/>
  <c r="J192" i="3"/>
  <c r="I192" i="3"/>
  <c r="Q386" i="3"/>
  <c r="O386" i="3"/>
  <c r="N386" i="3"/>
  <c r="M386" i="3"/>
  <c r="K386" i="3"/>
  <c r="I386" i="3"/>
  <c r="Q389" i="3"/>
  <c r="O389" i="3"/>
  <c r="N389" i="3"/>
  <c r="M389" i="3"/>
  <c r="L389" i="3"/>
  <c r="K389" i="3"/>
  <c r="J389" i="3"/>
  <c r="I389" i="3"/>
  <c r="Q269" i="3"/>
  <c r="O269" i="3"/>
  <c r="N269" i="3"/>
  <c r="M269" i="3"/>
  <c r="L269" i="3"/>
  <c r="K269" i="3"/>
  <c r="J269" i="3"/>
  <c r="I269" i="3"/>
  <c r="Q133" i="3"/>
  <c r="O133" i="3"/>
  <c r="N133" i="3"/>
  <c r="M133" i="3"/>
  <c r="L133" i="3"/>
  <c r="K133" i="3"/>
  <c r="J133" i="3"/>
  <c r="I133" i="3"/>
  <c r="Q368" i="3"/>
  <c r="O368" i="3"/>
  <c r="N368" i="3"/>
  <c r="M368" i="3"/>
  <c r="L368" i="3"/>
  <c r="K368" i="3"/>
  <c r="J368" i="3"/>
  <c r="I368" i="3"/>
  <c r="O232" i="3"/>
  <c r="N232" i="3"/>
  <c r="M232" i="3"/>
  <c r="L232" i="3"/>
  <c r="J232" i="3"/>
  <c r="I232" i="3"/>
  <c r="Q8" i="3"/>
  <c r="O8" i="3"/>
  <c r="N8" i="3"/>
  <c r="M8" i="3"/>
  <c r="L8" i="3"/>
  <c r="K8" i="3"/>
  <c r="J8" i="3"/>
  <c r="I8" i="3"/>
  <c r="Q447" i="3"/>
  <c r="O447" i="3"/>
  <c r="N447" i="3"/>
  <c r="M447" i="3"/>
  <c r="L447" i="3"/>
  <c r="K447" i="3"/>
  <c r="J447" i="3"/>
  <c r="I447" i="3"/>
  <c r="S548" i="3"/>
  <c r="T85" i="3"/>
  <c r="T331" i="3"/>
  <c r="T341" i="3"/>
  <c r="T327" i="3"/>
  <c r="T424" i="3"/>
  <c r="T13" i="3"/>
  <c r="T225" i="3"/>
  <c r="T217" i="3"/>
  <c r="T215" i="3"/>
  <c r="T442" i="3"/>
  <c r="T289" i="3"/>
  <c r="T544" i="3"/>
  <c r="T430" i="3"/>
  <c r="T465" i="3"/>
  <c r="T90" i="3"/>
  <c r="T343" i="3"/>
  <c r="T496" i="3"/>
  <c r="T346" i="3"/>
  <c r="T349" i="3"/>
  <c r="T434" i="3"/>
  <c r="T485" i="3"/>
  <c r="T39" i="3"/>
  <c r="T287" i="3"/>
  <c r="T363" i="3"/>
  <c r="T410" i="3"/>
  <c r="T123" i="3"/>
  <c r="T135" i="3"/>
  <c r="T138" i="3"/>
  <c r="T491" i="3"/>
  <c r="T150" i="3"/>
  <c r="T377" i="3"/>
  <c r="T317" i="3"/>
  <c r="T246" i="3"/>
  <c r="T197" i="3"/>
  <c r="T221" i="3"/>
  <c r="T461" i="3"/>
  <c r="T508" i="3"/>
  <c r="T318" i="3"/>
  <c r="T228" i="3"/>
  <c r="T263" i="3"/>
  <c r="T452" i="3"/>
  <c r="T113" i="3"/>
  <c r="T109" i="3"/>
  <c r="T206" i="3"/>
  <c r="T88" i="3"/>
  <c r="T241" i="3"/>
  <c r="T470" i="3"/>
  <c r="T376" i="3"/>
  <c r="T524" i="3"/>
  <c r="T179" i="3"/>
  <c r="T238" i="3"/>
  <c r="T202" i="3"/>
  <c r="T395" i="3"/>
  <c r="T455" i="3"/>
  <c r="T473" i="3"/>
  <c r="T361" i="3"/>
  <c r="T385" i="3"/>
  <c r="T124" i="3"/>
  <c r="T229" i="3"/>
  <c r="T63" i="3"/>
  <c r="T118" i="3"/>
  <c r="T153" i="3"/>
  <c r="T91" i="3"/>
  <c r="T315" i="3"/>
  <c r="T320" i="3"/>
  <c r="T25" i="3"/>
  <c r="T411" i="3"/>
  <c r="T468" i="3"/>
  <c r="T121" i="3"/>
  <c r="T81" i="3"/>
  <c r="T478" i="3"/>
  <c r="T55" i="3"/>
  <c r="T490" i="3"/>
  <c r="T404" i="3"/>
  <c r="T147" i="3"/>
  <c r="T279" i="3"/>
  <c r="T101" i="3"/>
  <c r="T456" i="3"/>
  <c r="T49" i="3"/>
  <c r="T437" i="3"/>
  <c r="T513" i="3"/>
  <c r="T515" i="3"/>
  <c r="T537" i="3"/>
  <c r="T104" i="3"/>
  <c r="T309" i="3"/>
  <c r="T182" i="3"/>
  <c r="T527" i="3"/>
  <c r="T159" i="3"/>
  <c r="T526" i="3"/>
  <c r="T252" i="3"/>
  <c r="T539" i="3"/>
  <c r="T134" i="3"/>
  <c r="T23" i="3"/>
  <c r="T505" i="3"/>
  <c r="T78" i="3"/>
  <c r="T426" i="3"/>
  <c r="T184" i="3"/>
  <c r="T342" i="3"/>
  <c r="T495" i="3"/>
  <c r="T298" i="3"/>
  <c r="T501" i="3"/>
  <c r="T265" i="3"/>
  <c r="T151" i="3"/>
  <c r="T307" i="3"/>
  <c r="T112" i="3"/>
  <c r="T105" i="3"/>
  <c r="T300" i="3"/>
  <c r="T117" i="3"/>
  <c r="T373" i="3"/>
  <c r="T484" i="3"/>
  <c r="T283" i="3"/>
  <c r="T403" i="3"/>
  <c r="T116" i="3"/>
  <c r="T480" i="3"/>
  <c r="T324" i="3"/>
  <c r="T364" i="3"/>
  <c r="T339" i="3"/>
  <c r="T235" i="3"/>
  <c r="T332" i="3"/>
  <c r="T514" i="3"/>
  <c r="T242" i="3"/>
  <c r="T9" i="3"/>
  <c r="T160" i="3"/>
  <c r="T462" i="3"/>
  <c r="T54" i="3"/>
  <c r="T98" i="3"/>
  <c r="T481" i="3"/>
  <c r="T152" i="3"/>
  <c r="T528" i="3"/>
  <c r="T335" i="3"/>
  <c r="T502" i="3"/>
  <c r="T142" i="3"/>
  <c r="T249" i="3"/>
  <c r="T11" i="3"/>
  <c r="T519" i="3"/>
  <c r="T144" i="3"/>
  <c r="T185" i="3"/>
  <c r="T157" i="3"/>
  <c r="T87" i="3"/>
  <c r="T380" i="3"/>
  <c r="T371" i="3"/>
  <c r="T139" i="3"/>
  <c r="T435" i="3"/>
  <c r="T290" i="3"/>
  <c r="T204" i="3"/>
  <c r="T46" i="3"/>
  <c r="T58" i="3"/>
  <c r="T328" i="3"/>
  <c r="T74" i="3"/>
  <c r="T416" i="3"/>
  <c r="T226" i="3"/>
  <c r="T180" i="3"/>
  <c r="T540" i="3"/>
  <c r="T506" i="3"/>
  <c r="T438" i="3"/>
  <c r="T517" i="3"/>
  <c r="T131" i="3"/>
  <c r="T115" i="3"/>
  <c r="T140" i="3"/>
  <c r="T176" i="3"/>
  <c r="T299" i="3"/>
  <c r="T329" i="3"/>
  <c r="T17" i="3"/>
  <c r="T291" i="3"/>
  <c r="T47" i="3"/>
  <c r="T447" i="3"/>
  <c r="T232" i="3"/>
  <c r="T269" i="3"/>
  <c r="T192" i="3"/>
  <c r="T305" i="3"/>
  <c r="T357" i="3"/>
  <c r="T516" i="3"/>
  <c r="T32" i="3"/>
  <c r="T213" i="3"/>
  <c r="T76" i="3"/>
  <c r="T278" i="3"/>
  <c r="T499" i="3"/>
  <c r="T100" i="3"/>
  <c r="T440" i="3"/>
  <c r="T401" i="3"/>
  <c r="T261" i="3"/>
  <c r="Q394" i="3"/>
  <c r="T394" i="3"/>
  <c r="H548" i="3"/>
  <c r="T365" i="3"/>
  <c r="T8" i="3"/>
  <c r="T368" i="3"/>
  <c r="T386" i="3"/>
  <c r="T276" i="3"/>
  <c r="T82" i="3"/>
  <c r="T86" i="3"/>
  <c r="T267" i="3"/>
  <c r="T45" i="3"/>
  <c r="R548" i="3"/>
  <c r="T533" i="3"/>
  <c r="T387" i="3"/>
  <c r="T503" i="3"/>
  <c r="T97" i="3"/>
  <c r="T396" i="3"/>
  <c r="T407" i="3"/>
  <c r="T69" i="3"/>
  <c r="T381" i="3"/>
  <c r="T467" i="3"/>
  <c r="T33" i="3"/>
  <c r="T201" i="3"/>
  <c r="T266" i="3"/>
  <c r="T125" i="3"/>
  <c r="T255" i="3"/>
  <c r="T133" i="3"/>
  <c r="T389" i="3"/>
  <c r="T28" i="3"/>
  <c r="T489" i="3"/>
  <c r="T511" i="3"/>
  <c r="T483" i="3"/>
  <c r="T96" i="3"/>
  <c r="T494" i="3"/>
  <c r="T393" i="3"/>
  <c r="T542" i="3"/>
  <c r="T103" i="3"/>
  <c r="T312" i="3"/>
  <c r="T120" i="3"/>
  <c r="T414" i="3"/>
  <c r="T479" i="3"/>
  <c r="T66" i="3"/>
  <c r="T247" i="3"/>
  <c r="T193" i="3"/>
  <c r="T477" i="3"/>
  <c r="T240" i="3"/>
  <c r="T237" i="3"/>
  <c r="T487" i="3"/>
  <c r="T130" i="3"/>
  <c r="T525" i="3"/>
  <c r="T311" i="3"/>
  <c r="T5" i="3"/>
  <c r="T20" i="3"/>
  <c r="T295" i="3"/>
  <c r="T57" i="3"/>
  <c r="T358" i="3"/>
  <c r="T272" i="3"/>
  <c r="T415" i="3"/>
  <c r="T256" i="3"/>
  <c r="T475" i="3"/>
  <c r="T80" i="3"/>
  <c r="T337" i="3"/>
  <c r="T258" i="3"/>
  <c r="T397" i="3"/>
  <c r="T52" i="3"/>
  <c r="T321" i="3"/>
  <c r="T334" i="3"/>
  <c r="T164" i="3"/>
  <c r="T323" i="3"/>
  <c r="T351" i="3"/>
  <c r="T405" i="3"/>
  <c r="T345" i="3"/>
  <c r="T6" i="3"/>
  <c r="T56" i="3"/>
  <c r="T239" i="3"/>
  <c r="T67" i="3"/>
  <c r="T359" i="3"/>
  <c r="T441" i="3"/>
  <c r="T350" i="3"/>
  <c r="T532" i="3"/>
  <c r="T75" i="3"/>
  <c r="T143" i="3"/>
  <c r="T146" i="3"/>
  <c r="T428" i="3"/>
  <c r="T253" i="3"/>
  <c r="T166" i="3"/>
  <c r="T333" i="3"/>
  <c r="T167" i="3"/>
  <c r="T141" i="3"/>
  <c r="T199" i="3"/>
  <c r="T227" i="3"/>
  <c r="T10" i="3"/>
  <c r="T214" i="3"/>
  <c r="T352" i="3"/>
  <c r="T208" i="3"/>
  <c r="T313" i="3"/>
  <c r="T500" i="3"/>
  <c r="T399" i="3"/>
  <c r="T110" i="3"/>
  <c r="T270" i="3"/>
  <c r="T545" i="3"/>
  <c r="T458" i="3"/>
  <c r="T535" i="3"/>
  <c r="T529" i="3"/>
  <c r="T64" i="3"/>
  <c r="T420" i="3"/>
  <c r="T326" i="3"/>
  <c r="T288" i="3"/>
  <c r="T156" i="3"/>
  <c r="T29" i="3"/>
  <c r="T223" i="3"/>
  <c r="T538" i="3"/>
  <c r="T425" i="3"/>
  <c r="T73" i="3"/>
  <c r="T390" i="3"/>
  <c r="T383" i="3"/>
  <c r="T43" i="3"/>
  <c r="T163" i="3"/>
  <c r="T450" i="3"/>
  <c r="T41" i="3"/>
  <c r="T322" i="3"/>
  <c r="T198" i="3"/>
  <c r="T448" i="3"/>
  <c r="T260" i="3"/>
  <c r="T466" i="3"/>
  <c r="T222" i="3"/>
  <c r="T369" i="3"/>
  <c r="T319" i="3"/>
  <c r="T432" i="3"/>
  <c r="T207" i="3"/>
  <c r="T294" i="3"/>
  <c r="T14" i="3"/>
  <c r="T34" i="3"/>
  <c r="T471" i="3"/>
  <c r="T71" i="3"/>
  <c r="T347" i="3"/>
  <c r="T250" i="3"/>
  <c r="T83" i="3"/>
  <c r="T244" i="3"/>
  <c r="T16" i="3"/>
  <c r="T37" i="3"/>
  <c r="T26" i="3"/>
  <c r="T107" i="3"/>
  <c r="T547" i="3"/>
  <c r="T453" i="3"/>
  <c r="T509" i="3"/>
  <c r="T219" i="3"/>
  <c r="T254" i="3"/>
  <c r="T402" i="3"/>
  <c r="T137" i="3"/>
  <c r="T262" i="3"/>
  <c r="T161" i="3"/>
  <c r="T286" i="3"/>
  <c r="T417" i="3"/>
  <c r="T443" i="3"/>
  <c r="T203" i="3"/>
  <c r="T344" i="3"/>
  <c r="T422" i="3"/>
  <c r="T60" i="3"/>
  <c r="T284" i="3"/>
  <c r="T248" i="3"/>
  <c r="T523" i="3"/>
  <c r="T546" i="3"/>
  <c r="T84" i="3"/>
  <c r="T122" i="3"/>
  <c r="T186" i="3"/>
  <c r="T94" i="3"/>
  <c r="T194" i="3"/>
  <c r="T44" i="3"/>
  <c r="T436" i="3"/>
  <c r="T314" i="3"/>
  <c r="T413" i="3"/>
  <c r="T488" i="3"/>
  <c r="T68" i="3"/>
  <c r="T530" i="3"/>
  <c r="T251" i="3"/>
  <c r="T148" i="3"/>
  <c r="T92" i="3"/>
  <c r="T277" i="3"/>
  <c r="T444" i="3"/>
  <c r="T388" i="3"/>
  <c r="T218" i="3"/>
  <c r="T510" i="3"/>
  <c r="T274" i="3"/>
  <c r="T154" i="3"/>
  <c r="T418" i="3"/>
  <c r="T454" i="3"/>
  <c r="T520" i="3"/>
  <c r="T306" i="3"/>
  <c r="T61" i="3"/>
  <c r="T40" i="3"/>
  <c r="T431" i="3"/>
  <c r="T114" i="3"/>
  <c r="T353" i="3"/>
  <c r="T379" i="3"/>
  <c r="T155" i="3"/>
  <c r="T21" i="3"/>
  <c r="T543" i="3"/>
  <c r="T340" i="3"/>
  <c r="T111" i="3"/>
  <c r="T308" i="3"/>
  <c r="T188" i="3"/>
  <c r="T136" i="3"/>
  <c r="T129" i="3"/>
  <c r="T35" i="3"/>
  <c r="T95" i="3"/>
  <c r="T51" i="3"/>
  <c r="T336" i="3"/>
  <c r="T391" i="3"/>
  <c r="T378" i="3"/>
  <c r="T412" i="3"/>
  <c r="T36" i="3"/>
  <c r="T128" i="3"/>
  <c r="T77" i="3"/>
  <c r="T366" i="3"/>
  <c r="T534" i="3"/>
  <c r="T282" i="3"/>
  <c r="T257" i="3"/>
  <c r="T264" i="3"/>
  <c r="T504" i="3"/>
  <c r="T233" i="3"/>
  <c r="T70" i="3"/>
  <c r="T89" i="3"/>
  <c r="T280" i="3"/>
  <c r="T165" i="3"/>
  <c r="T18" i="3"/>
  <c r="T354" i="3"/>
  <c r="T106" i="3"/>
  <c r="T421" i="3"/>
  <c r="T108" i="3"/>
  <c r="T72" i="3"/>
  <c r="T236" i="3"/>
  <c r="T325" i="3"/>
  <c r="T79" i="3"/>
  <c r="T181" i="3"/>
  <c r="T457" i="3"/>
  <c r="T243" i="3"/>
  <c r="T230" i="3"/>
  <c r="T301" i="3"/>
  <c r="T59" i="3"/>
  <c r="T30" i="3"/>
  <c r="T42" i="3"/>
  <c r="T463" i="3"/>
  <c r="T302" i="3"/>
  <c r="L19" i="3"/>
  <c r="L22" i="3"/>
  <c r="L24" i="3"/>
  <c r="L27" i="3"/>
  <c r="L31" i="3"/>
  <c r="L38" i="3"/>
  <c r="L48" i="3"/>
  <c r="L50" i="3"/>
  <c r="L53" i="3"/>
  <c r="L62" i="3"/>
  <c r="L65" i="3"/>
  <c r="L93" i="3"/>
  <c r="L99" i="3"/>
  <c r="L102" i="3"/>
  <c r="L119" i="3"/>
  <c r="L126" i="3"/>
  <c r="L132" i="3"/>
  <c r="L145" i="3"/>
  <c r="L149" i="3"/>
  <c r="L158" i="3"/>
  <c r="L12" i="3"/>
  <c r="L384" i="3"/>
  <c r="L392" i="3"/>
  <c r="L398" i="3"/>
  <c r="L400" i="3"/>
  <c r="L406" i="3"/>
  <c r="L408" i="3"/>
  <c r="L409" i="3"/>
  <c r="L512" i="3"/>
  <c r="L419" i="3"/>
  <c r="L423" i="3"/>
  <c r="L427" i="3"/>
  <c r="L429" i="3"/>
  <c r="L433" i="3"/>
  <c r="L439" i="3"/>
  <c r="L445" i="3"/>
  <c r="L446" i="3"/>
  <c r="L449" i="3"/>
  <c r="L451" i="3"/>
  <c r="L459" i="3"/>
  <c r="L464" i="3"/>
  <c r="L469" i="3"/>
  <c r="L472" i="3"/>
  <c r="L474" i="3"/>
  <c r="L476" i="3"/>
  <c r="L482" i="3"/>
  <c r="L220" i="3"/>
  <c r="L224" i="3"/>
  <c r="L231" i="3"/>
  <c r="L234" i="3"/>
  <c r="L245" i="3"/>
  <c r="L259" i="3"/>
  <c r="L268" i="3"/>
  <c r="L271" i="3"/>
  <c r="L275" i="3"/>
  <c r="L281" i="3"/>
  <c r="L285" i="3"/>
  <c r="L297" i="3"/>
  <c r="L303" i="3"/>
  <c r="L304" i="3"/>
  <c r="L310" i="3"/>
  <c r="L316" i="3"/>
  <c r="L330" i="3"/>
  <c r="L338" i="3"/>
  <c r="L518" i="3"/>
  <c r="L521" i="3"/>
  <c r="L522" i="3"/>
  <c r="L531" i="3"/>
  <c r="L360" i="3"/>
  <c r="L367" i="3"/>
  <c r="L370" i="3"/>
  <c r="L372" i="3"/>
  <c r="L374" i="3"/>
  <c r="L375" i="3"/>
  <c r="L195" i="3"/>
  <c r="L200" i="3"/>
  <c r="L205" i="3"/>
  <c r="L486" i="3"/>
  <c r="L175" i="3"/>
  <c r="L536" i="3"/>
  <c r="L209" i="3"/>
  <c r="L210" i="3"/>
  <c r="L211" i="3"/>
  <c r="L212" i="3"/>
  <c r="L492" i="3"/>
  <c r="L382" i="3"/>
  <c r="L541" i="3"/>
  <c r="L292" i="3"/>
  <c r="L293" i="3"/>
  <c r="L498" i="3"/>
  <c r="L216" i="3"/>
  <c r="L296" i="3"/>
  <c r="L348" i="3"/>
  <c r="L355" i="3"/>
  <c r="L189" i="3"/>
  <c r="L190" i="3"/>
  <c r="L356" i="3"/>
  <c r="L191" i="3"/>
  <c r="L162" i="3"/>
  <c r="L460" i="3"/>
  <c r="L362" i="3"/>
  <c r="L196" i="3"/>
  <c r="L493" i="3"/>
  <c r="L7" i="3"/>
  <c r="O234" i="3"/>
  <c r="N522" i="3"/>
  <c r="O531" i="3"/>
  <c r="T162" i="3"/>
  <c r="T460" i="3"/>
  <c r="T362" i="3"/>
  <c r="T196" i="3"/>
  <c r="T493" i="3"/>
  <c r="O493" i="3"/>
  <c r="O196" i="3"/>
  <c r="O362" i="3"/>
  <c r="O460" i="3"/>
  <c r="O162" i="3"/>
  <c r="Q493" i="3"/>
  <c r="N493" i="3"/>
  <c r="M493" i="3"/>
  <c r="K493" i="3"/>
  <c r="J493" i="3"/>
  <c r="I493" i="3"/>
  <c r="Q196" i="3"/>
  <c r="N196" i="3"/>
  <c r="M196" i="3"/>
  <c r="K196" i="3"/>
  <c r="J196" i="3"/>
  <c r="I196" i="3"/>
  <c r="Q362" i="3"/>
  <c r="N362" i="3"/>
  <c r="M362" i="3"/>
  <c r="K362" i="3"/>
  <c r="J362" i="3"/>
  <c r="I362" i="3"/>
  <c r="Q460" i="3"/>
  <c r="N460" i="3"/>
  <c r="M460" i="3"/>
  <c r="K460" i="3"/>
  <c r="J460" i="3"/>
  <c r="I460" i="3"/>
  <c r="Q162" i="3"/>
  <c r="N162" i="3"/>
  <c r="M162" i="3"/>
  <c r="K162" i="3"/>
  <c r="J162" i="3"/>
  <c r="I162" i="3"/>
  <c r="T19" i="3"/>
  <c r="T22" i="3"/>
  <c r="T24" i="3"/>
  <c r="T27" i="3"/>
  <c r="T31" i="3"/>
  <c r="T38" i="3"/>
  <c r="T48" i="3"/>
  <c r="T50" i="3"/>
  <c r="T53" i="3"/>
  <c r="T62" i="3"/>
  <c r="T65" i="3"/>
  <c r="T93" i="3"/>
  <c r="T99" i="3"/>
  <c r="T102" i="3"/>
  <c r="T119" i="3"/>
  <c r="T126" i="3"/>
  <c r="T132" i="3"/>
  <c r="T145" i="3"/>
  <c r="T149" i="3"/>
  <c r="T158" i="3"/>
  <c r="T12" i="3"/>
  <c r="T384" i="3"/>
  <c r="T392" i="3"/>
  <c r="T398" i="3"/>
  <c r="T400" i="3"/>
  <c r="T406" i="3"/>
  <c r="T408" i="3"/>
  <c r="T409" i="3"/>
  <c r="T512" i="3"/>
  <c r="T419" i="3"/>
  <c r="T423" i="3"/>
  <c r="T427" i="3"/>
  <c r="T429" i="3"/>
  <c r="T433" i="3"/>
  <c r="T439" i="3"/>
  <c r="T445" i="3"/>
  <c r="T446" i="3"/>
  <c r="T449" i="3"/>
  <c r="T451" i="3"/>
  <c r="T459" i="3"/>
  <c r="T464" i="3"/>
  <c r="T469" i="3"/>
  <c r="T472" i="3"/>
  <c r="T474" i="3"/>
  <c r="T476" i="3"/>
  <c r="T482" i="3"/>
  <c r="T220" i="3"/>
  <c r="T224" i="3"/>
  <c r="T231" i="3"/>
  <c r="T234" i="3"/>
  <c r="T245" i="3"/>
  <c r="T259" i="3"/>
  <c r="T268" i="3"/>
  <c r="T271" i="3"/>
  <c r="T273" i="3"/>
  <c r="T275" i="3"/>
  <c r="T281" i="3"/>
  <c r="T285" i="3"/>
  <c r="T297" i="3"/>
  <c r="T303" i="3"/>
  <c r="T304" i="3"/>
  <c r="T310" i="3"/>
  <c r="T316" i="3"/>
  <c r="T330" i="3"/>
  <c r="T338" i="3"/>
  <c r="T518" i="3"/>
  <c r="T521" i="3"/>
  <c r="T522" i="3"/>
  <c r="T531" i="3"/>
  <c r="T360" i="3"/>
  <c r="T367" i="3"/>
  <c r="T370" i="3"/>
  <c r="T372" i="3"/>
  <c r="T374" i="3"/>
  <c r="T375" i="3"/>
  <c r="T195" i="3"/>
  <c r="T200" i="3"/>
  <c r="T205" i="3"/>
  <c r="T486" i="3"/>
  <c r="T175" i="3"/>
  <c r="T536" i="3"/>
  <c r="T209" i="3"/>
  <c r="T210" i="3"/>
  <c r="T211" i="3"/>
  <c r="T212" i="3"/>
  <c r="T492" i="3"/>
  <c r="T382" i="3"/>
  <c r="T541" i="3"/>
  <c r="T292" i="3"/>
  <c r="T293" i="3"/>
  <c r="T498" i="3"/>
  <c r="T216" i="3"/>
  <c r="T15" i="3"/>
  <c r="T296" i="3"/>
  <c r="T348" i="3"/>
  <c r="T183" i="3"/>
  <c r="T355" i="3"/>
  <c r="T189" i="3"/>
  <c r="T190" i="3"/>
  <c r="T356" i="3"/>
  <c r="T507" i="3"/>
  <c r="T191" i="3"/>
  <c r="T7" i="3"/>
  <c r="Q191" i="3"/>
  <c r="O191" i="3"/>
  <c r="N191" i="3"/>
  <c r="M191" i="3"/>
  <c r="K191" i="3"/>
  <c r="Q507" i="3"/>
  <c r="O507" i="3"/>
  <c r="K507" i="3"/>
  <c r="J507" i="3"/>
  <c r="Q356" i="3"/>
  <c r="O356" i="3"/>
  <c r="N356" i="3"/>
  <c r="M356" i="3"/>
  <c r="K356" i="3"/>
  <c r="J356" i="3"/>
  <c r="I356" i="3"/>
  <c r="Q190" i="3"/>
  <c r="O190" i="3"/>
  <c r="N190" i="3"/>
  <c r="M190" i="3"/>
  <c r="K190" i="3"/>
  <c r="J190" i="3"/>
  <c r="I190" i="3"/>
  <c r="Q189" i="3"/>
  <c r="O189" i="3"/>
  <c r="N189" i="3"/>
  <c r="M189" i="3"/>
  <c r="K189" i="3"/>
  <c r="J189" i="3"/>
  <c r="I189" i="3"/>
  <c r="O355" i="3"/>
  <c r="N355" i="3"/>
  <c r="M355" i="3"/>
  <c r="K355" i="3"/>
  <c r="J355" i="3"/>
  <c r="I355" i="3"/>
  <c r="Q183" i="3"/>
  <c r="O183" i="3"/>
  <c r="N183" i="3"/>
  <c r="K183" i="3"/>
  <c r="J183" i="3"/>
  <c r="Q348" i="3"/>
  <c r="O348" i="3"/>
  <c r="N348" i="3"/>
  <c r="M348" i="3"/>
  <c r="K348" i="3"/>
  <c r="J348" i="3"/>
  <c r="I348" i="3"/>
  <c r="Q296" i="3"/>
  <c r="O296" i="3"/>
  <c r="N296" i="3"/>
  <c r="M296" i="3"/>
  <c r="K296" i="3"/>
  <c r="J296" i="3"/>
  <c r="I296" i="3"/>
  <c r="Q15" i="3"/>
  <c r="O15" i="3"/>
  <c r="N15" i="3"/>
  <c r="K15" i="3"/>
  <c r="J15" i="3"/>
  <c r="I15" i="3"/>
  <c r="Q216" i="3"/>
  <c r="O216" i="3"/>
  <c r="N216" i="3"/>
  <c r="M216" i="3"/>
  <c r="J216" i="3"/>
  <c r="O498" i="3"/>
  <c r="N498" i="3"/>
  <c r="M498" i="3"/>
  <c r="K498" i="3"/>
  <c r="J498" i="3"/>
  <c r="Q293" i="3"/>
  <c r="O293" i="3"/>
  <c r="N293" i="3"/>
  <c r="M293" i="3"/>
  <c r="K293" i="3"/>
  <c r="J293" i="3"/>
  <c r="I293" i="3"/>
  <c r="Q292" i="3"/>
  <c r="O292" i="3"/>
  <c r="N292" i="3"/>
  <c r="M292" i="3"/>
  <c r="J292" i="3"/>
  <c r="Q541" i="3"/>
  <c r="O541" i="3"/>
  <c r="N541" i="3"/>
  <c r="M541" i="3"/>
  <c r="J541" i="3"/>
  <c r="O382" i="3"/>
  <c r="N382" i="3"/>
  <c r="M382" i="3"/>
  <c r="K382" i="3"/>
  <c r="J382" i="3"/>
  <c r="Q492" i="3"/>
  <c r="O492" i="3"/>
  <c r="N492" i="3"/>
  <c r="M492" i="3"/>
  <c r="K492" i="3"/>
  <c r="J492" i="3"/>
  <c r="I492" i="3"/>
  <c r="Q212" i="3"/>
  <c r="O212" i="3"/>
  <c r="N212" i="3"/>
  <c r="M212" i="3"/>
  <c r="K212" i="3"/>
  <c r="J212" i="3"/>
  <c r="I212" i="3"/>
  <c r="Q211" i="3"/>
  <c r="N211" i="3"/>
  <c r="M211" i="3"/>
  <c r="J211" i="3"/>
  <c r="I211" i="3"/>
  <c r="Q210" i="3"/>
  <c r="O210" i="3"/>
  <c r="N210" i="3"/>
  <c r="M210" i="3"/>
  <c r="K210" i="3"/>
  <c r="J210" i="3"/>
  <c r="I210" i="3"/>
  <c r="Q209" i="3"/>
  <c r="O209" i="3"/>
  <c r="N209" i="3"/>
  <c r="M209" i="3"/>
  <c r="J209" i="3"/>
  <c r="I209" i="3"/>
  <c r="Q536" i="3"/>
  <c r="O536" i="3"/>
  <c r="N536" i="3"/>
  <c r="M536" i="3"/>
  <c r="K536" i="3"/>
  <c r="J536" i="3"/>
  <c r="I536" i="3"/>
  <c r="Q175" i="3"/>
  <c r="O175" i="3"/>
  <c r="N175" i="3"/>
  <c r="M175" i="3"/>
  <c r="K175" i="3"/>
  <c r="J175" i="3"/>
  <c r="I175" i="3"/>
  <c r="Q486" i="3"/>
  <c r="O486" i="3"/>
  <c r="N486" i="3"/>
  <c r="M486" i="3"/>
  <c r="K486" i="3"/>
  <c r="J486" i="3"/>
  <c r="I486" i="3"/>
  <c r="Q205" i="3"/>
  <c r="O205" i="3"/>
  <c r="N205" i="3"/>
  <c r="M205" i="3"/>
  <c r="K205" i="3"/>
  <c r="J205" i="3"/>
  <c r="I205" i="3"/>
  <c r="Q200" i="3"/>
  <c r="O200" i="3"/>
  <c r="N200" i="3"/>
  <c r="M200" i="3"/>
  <c r="K200" i="3"/>
  <c r="J200" i="3"/>
  <c r="I200" i="3"/>
  <c r="N195" i="3"/>
  <c r="M195" i="3"/>
  <c r="K195" i="3"/>
  <c r="J195" i="3"/>
  <c r="Q375" i="3"/>
  <c r="O375" i="3"/>
  <c r="N375" i="3"/>
  <c r="M375" i="3"/>
  <c r="K375" i="3"/>
  <c r="Q374" i="3"/>
  <c r="O374" i="3"/>
  <c r="N374" i="3"/>
  <c r="M374" i="3"/>
  <c r="K374" i="3"/>
  <c r="J374" i="3"/>
  <c r="I374" i="3"/>
  <c r="Q372" i="3"/>
  <c r="O372" i="3"/>
  <c r="N372" i="3"/>
  <c r="M372" i="3"/>
  <c r="K372" i="3"/>
  <c r="J372" i="3"/>
  <c r="I372" i="3"/>
  <c r="Q370" i="3"/>
  <c r="O370" i="3"/>
  <c r="N370" i="3"/>
  <c r="M370" i="3"/>
  <c r="K370" i="3"/>
  <c r="J370" i="3"/>
  <c r="I370" i="3"/>
  <c r="Q367" i="3"/>
  <c r="O367" i="3"/>
  <c r="N367" i="3"/>
  <c r="M367" i="3"/>
  <c r="K367" i="3"/>
  <c r="Q360" i="3"/>
  <c r="O360" i="3"/>
  <c r="N360" i="3"/>
  <c r="M360" i="3"/>
  <c r="K360" i="3"/>
  <c r="J360" i="3"/>
  <c r="I360" i="3"/>
  <c r="Q531" i="3"/>
  <c r="N531" i="3"/>
  <c r="M531" i="3"/>
  <c r="K531" i="3"/>
  <c r="J531" i="3"/>
  <c r="I531" i="3"/>
  <c r="Q522" i="3"/>
  <c r="O522" i="3"/>
  <c r="M522" i="3"/>
  <c r="K522" i="3"/>
  <c r="J522" i="3"/>
  <c r="I522" i="3"/>
  <c r="Q521" i="3"/>
  <c r="O521" i="3"/>
  <c r="N521" i="3"/>
  <c r="M521" i="3"/>
  <c r="K521" i="3"/>
  <c r="J521" i="3"/>
  <c r="I521" i="3"/>
  <c r="Q518" i="3"/>
  <c r="O518" i="3"/>
  <c r="N518" i="3"/>
  <c r="M518" i="3"/>
  <c r="K518" i="3"/>
  <c r="J518" i="3"/>
  <c r="I518" i="3"/>
  <c r="Q338" i="3"/>
  <c r="O338" i="3"/>
  <c r="N338" i="3"/>
  <c r="M338" i="3"/>
  <c r="K338" i="3"/>
  <c r="J338" i="3"/>
  <c r="I338" i="3"/>
  <c r="Q330" i="3"/>
  <c r="O330" i="3"/>
  <c r="N330" i="3"/>
  <c r="M330" i="3"/>
  <c r="K330" i="3"/>
  <c r="J330" i="3"/>
  <c r="I330" i="3"/>
  <c r="Q316" i="3"/>
  <c r="O316" i="3"/>
  <c r="N316" i="3"/>
  <c r="M316" i="3"/>
  <c r="K316" i="3"/>
  <c r="J316" i="3"/>
  <c r="I316" i="3"/>
  <c r="O310" i="3"/>
  <c r="N310" i="3"/>
  <c r="M310" i="3"/>
  <c r="K310" i="3"/>
  <c r="J310" i="3"/>
  <c r="Q304" i="3"/>
  <c r="O304" i="3"/>
  <c r="N304" i="3"/>
  <c r="M304" i="3"/>
  <c r="K304" i="3"/>
  <c r="J304" i="3"/>
  <c r="I304" i="3"/>
  <c r="Q303" i="3"/>
  <c r="O303" i="3"/>
  <c r="N303" i="3"/>
  <c r="M303" i="3"/>
  <c r="K303" i="3"/>
  <c r="J303" i="3"/>
  <c r="I303" i="3"/>
  <c r="Q297" i="3"/>
  <c r="O297" i="3"/>
  <c r="N297" i="3"/>
  <c r="M297" i="3"/>
  <c r="K297" i="3"/>
  <c r="J297" i="3"/>
  <c r="I297" i="3"/>
  <c r="Q285" i="3"/>
  <c r="O285" i="3"/>
  <c r="N285" i="3"/>
  <c r="M285" i="3"/>
  <c r="K285" i="3"/>
  <c r="J285" i="3"/>
  <c r="I285" i="3"/>
  <c r="O281" i="3"/>
  <c r="N281" i="3"/>
  <c r="M281" i="3"/>
  <c r="K281" i="3"/>
  <c r="J281" i="3"/>
  <c r="Q275" i="3"/>
  <c r="O275" i="3"/>
  <c r="N275" i="3"/>
  <c r="M275" i="3"/>
  <c r="K275" i="3"/>
  <c r="J275" i="3"/>
  <c r="I275" i="3"/>
  <c r="Q273" i="3"/>
  <c r="O273" i="3"/>
  <c r="N273" i="3"/>
  <c r="K273" i="3"/>
  <c r="J273" i="3"/>
  <c r="I273" i="3"/>
  <c r="O271" i="3"/>
  <c r="N271" i="3"/>
  <c r="M271" i="3"/>
  <c r="K271" i="3"/>
  <c r="J271" i="3"/>
  <c r="Q268" i="3"/>
  <c r="O268" i="3"/>
  <c r="N268" i="3"/>
  <c r="M268" i="3"/>
  <c r="K268" i="3"/>
  <c r="J268" i="3"/>
  <c r="I268" i="3"/>
  <c r="Q259" i="3"/>
  <c r="O259" i="3"/>
  <c r="N259" i="3"/>
  <c r="M259" i="3"/>
  <c r="K259" i="3"/>
  <c r="J259" i="3"/>
  <c r="I259" i="3"/>
  <c r="Q245" i="3"/>
  <c r="O245" i="3"/>
  <c r="N245" i="3"/>
  <c r="M245" i="3"/>
  <c r="K245" i="3"/>
  <c r="J245" i="3"/>
  <c r="I245" i="3"/>
  <c r="Q234" i="3"/>
  <c r="N234" i="3"/>
  <c r="M234" i="3"/>
  <c r="K234" i="3"/>
  <c r="J234" i="3"/>
  <c r="I234" i="3"/>
  <c r="Q231" i="3"/>
  <c r="O231" i="3"/>
  <c r="N231" i="3"/>
  <c r="M231" i="3"/>
  <c r="J231" i="3"/>
  <c r="Q224" i="3"/>
  <c r="O224" i="3"/>
  <c r="N224" i="3"/>
  <c r="M224" i="3"/>
  <c r="K224" i="3"/>
  <c r="J224" i="3"/>
  <c r="I224" i="3"/>
  <c r="Q220" i="3"/>
  <c r="O220" i="3"/>
  <c r="N220" i="3"/>
  <c r="M220" i="3"/>
  <c r="J220" i="3"/>
  <c r="Q482" i="3"/>
  <c r="O482" i="3"/>
  <c r="N482" i="3"/>
  <c r="M482" i="3"/>
  <c r="K482" i="3"/>
  <c r="J482" i="3"/>
  <c r="I482" i="3"/>
  <c r="Q476" i="3"/>
  <c r="O476" i="3"/>
  <c r="N476" i="3"/>
  <c r="M476" i="3"/>
  <c r="K476" i="3"/>
  <c r="J476" i="3"/>
  <c r="I476" i="3"/>
  <c r="Q474" i="3"/>
  <c r="O474" i="3"/>
  <c r="N474" i="3"/>
  <c r="M474" i="3"/>
  <c r="K474" i="3"/>
  <c r="J474" i="3"/>
  <c r="I474" i="3"/>
  <c r="O472" i="3"/>
  <c r="N472" i="3"/>
  <c r="M472" i="3"/>
  <c r="K472" i="3"/>
  <c r="J472" i="3"/>
  <c r="Q469" i="3"/>
  <c r="O469" i="3"/>
  <c r="N469" i="3"/>
  <c r="M469" i="3"/>
  <c r="K469" i="3"/>
  <c r="J469" i="3"/>
  <c r="I469" i="3"/>
  <c r="Q464" i="3"/>
  <c r="O464" i="3"/>
  <c r="N464" i="3"/>
  <c r="M464" i="3"/>
  <c r="K464" i="3"/>
  <c r="J464" i="3"/>
  <c r="Q459" i="3"/>
  <c r="N459" i="3"/>
  <c r="M459" i="3"/>
  <c r="K459" i="3"/>
  <c r="I459" i="3"/>
  <c r="Q451" i="3"/>
  <c r="O451" i="3"/>
  <c r="N451" i="3"/>
  <c r="M451" i="3"/>
  <c r="K451" i="3"/>
  <c r="O449" i="3"/>
  <c r="N449" i="3"/>
  <c r="M449" i="3"/>
  <c r="K449" i="3"/>
  <c r="J449" i="3"/>
  <c r="Q446" i="3"/>
  <c r="O446" i="3"/>
  <c r="N446" i="3"/>
  <c r="M446" i="3"/>
  <c r="K446" i="3"/>
  <c r="J446" i="3"/>
  <c r="I446" i="3"/>
  <c r="Q445" i="3"/>
  <c r="O445" i="3"/>
  <c r="N445" i="3"/>
  <c r="M445" i="3"/>
  <c r="K445" i="3"/>
  <c r="J445" i="3"/>
  <c r="I445" i="3"/>
  <c r="Q439" i="3"/>
  <c r="O439" i="3"/>
  <c r="M439" i="3"/>
  <c r="K439" i="3"/>
  <c r="Q433" i="3"/>
  <c r="O433" i="3"/>
  <c r="N433" i="3"/>
  <c r="M433" i="3"/>
  <c r="K433" i="3"/>
  <c r="J433" i="3"/>
  <c r="I433" i="3"/>
  <c r="Q429" i="3"/>
  <c r="O429" i="3"/>
  <c r="N429" i="3"/>
  <c r="M429" i="3"/>
  <c r="K429" i="3"/>
  <c r="J429" i="3"/>
  <c r="I429" i="3"/>
  <c r="Q427" i="3"/>
  <c r="O427" i="3"/>
  <c r="N427" i="3"/>
  <c r="M427" i="3"/>
  <c r="K427" i="3"/>
  <c r="J427" i="3"/>
  <c r="I427" i="3"/>
  <c r="Q423" i="3"/>
  <c r="O423" i="3"/>
  <c r="N423" i="3"/>
  <c r="M423" i="3"/>
  <c r="K423" i="3"/>
  <c r="Q419" i="3"/>
  <c r="O419" i="3"/>
  <c r="N419" i="3"/>
  <c r="M419" i="3"/>
  <c r="K419" i="3"/>
  <c r="J419" i="3"/>
  <c r="I419" i="3"/>
  <c r="Q512" i="3"/>
  <c r="O512" i="3"/>
  <c r="N512" i="3"/>
  <c r="M512" i="3"/>
  <c r="K512" i="3"/>
  <c r="J512" i="3"/>
  <c r="I512" i="3"/>
  <c r="Q409" i="3"/>
  <c r="O409" i="3"/>
  <c r="N409" i="3"/>
  <c r="M409" i="3"/>
  <c r="K409" i="3"/>
  <c r="Q408" i="3"/>
  <c r="O408" i="3"/>
  <c r="N408" i="3"/>
  <c r="M408" i="3"/>
  <c r="K408" i="3"/>
  <c r="J408" i="3"/>
  <c r="I408" i="3"/>
  <c r="Q406" i="3"/>
  <c r="O406" i="3"/>
  <c r="N406" i="3"/>
  <c r="M406" i="3"/>
  <c r="K406" i="3"/>
  <c r="J406" i="3"/>
  <c r="I406" i="3"/>
  <c r="Q400" i="3"/>
  <c r="O400" i="3"/>
  <c r="N400" i="3"/>
  <c r="M400" i="3"/>
  <c r="K400" i="3"/>
  <c r="J400" i="3"/>
  <c r="I400" i="3"/>
  <c r="Q398" i="3"/>
  <c r="O398" i="3"/>
  <c r="N398" i="3"/>
  <c r="M398" i="3"/>
  <c r="K398" i="3"/>
  <c r="J398" i="3"/>
  <c r="I398" i="3"/>
  <c r="Q392" i="3"/>
  <c r="O392" i="3"/>
  <c r="N392" i="3"/>
  <c r="M392" i="3"/>
  <c r="K392" i="3"/>
  <c r="Q384" i="3"/>
  <c r="O384" i="3"/>
  <c r="N384" i="3"/>
  <c r="M384" i="3"/>
  <c r="K384" i="3"/>
  <c r="J384" i="3"/>
  <c r="I384" i="3"/>
  <c r="Q12" i="3"/>
  <c r="O12" i="3"/>
  <c r="N12" i="3"/>
  <c r="M12" i="3"/>
  <c r="K12" i="3"/>
  <c r="J12" i="3"/>
  <c r="I12" i="3"/>
  <c r="Q158" i="3"/>
  <c r="O158" i="3"/>
  <c r="N158" i="3"/>
  <c r="M158" i="3"/>
  <c r="K158" i="3"/>
  <c r="J158" i="3"/>
  <c r="I158" i="3"/>
  <c r="Q149" i="3"/>
  <c r="O149" i="3"/>
  <c r="N149" i="3"/>
  <c r="M149" i="3"/>
  <c r="K149" i="3"/>
  <c r="J149" i="3"/>
  <c r="I149" i="3"/>
  <c r="Q145" i="3"/>
  <c r="O145" i="3"/>
  <c r="N145" i="3"/>
  <c r="M145" i="3"/>
  <c r="K145" i="3"/>
  <c r="J145" i="3"/>
  <c r="I145" i="3"/>
  <c r="Q132" i="3"/>
  <c r="O132" i="3"/>
  <c r="N132" i="3"/>
  <c r="M132" i="3"/>
  <c r="K132" i="3"/>
  <c r="J132" i="3"/>
  <c r="I132" i="3"/>
  <c r="O126" i="3"/>
  <c r="N126" i="3"/>
  <c r="M126" i="3"/>
  <c r="K126" i="3"/>
  <c r="J126" i="3"/>
  <c r="Q119" i="3"/>
  <c r="O119" i="3"/>
  <c r="N119" i="3"/>
  <c r="M119" i="3"/>
  <c r="K119" i="3"/>
  <c r="J119" i="3"/>
  <c r="I119" i="3"/>
  <c r="O102" i="3"/>
  <c r="N102" i="3"/>
  <c r="M102" i="3"/>
  <c r="K102" i="3"/>
  <c r="J102" i="3"/>
  <c r="Q99" i="3"/>
  <c r="O99" i="3"/>
  <c r="N99" i="3"/>
  <c r="M99" i="3"/>
  <c r="K99" i="3"/>
  <c r="J99" i="3"/>
  <c r="I99" i="3"/>
  <c r="Q93" i="3"/>
  <c r="O93" i="3"/>
  <c r="N93" i="3"/>
  <c r="M93" i="3"/>
  <c r="K93" i="3"/>
  <c r="J93" i="3"/>
  <c r="I93" i="3"/>
  <c r="Q65" i="3"/>
  <c r="O65" i="3"/>
  <c r="N65" i="3"/>
  <c r="M65" i="3"/>
  <c r="K65" i="3"/>
  <c r="J65" i="3"/>
  <c r="I65" i="3"/>
  <c r="Q62" i="3"/>
  <c r="O62" i="3"/>
  <c r="N62" i="3"/>
  <c r="M62" i="3"/>
  <c r="K62" i="3"/>
  <c r="J62" i="3"/>
  <c r="I62" i="3"/>
  <c r="Q53" i="3"/>
  <c r="O53" i="3"/>
  <c r="N53" i="3"/>
  <c r="M53" i="3"/>
  <c r="K53" i="3"/>
  <c r="J53" i="3"/>
  <c r="I53" i="3"/>
  <c r="O50" i="3"/>
  <c r="N50" i="3"/>
  <c r="M50" i="3"/>
  <c r="K50" i="3"/>
  <c r="J50" i="3"/>
  <c r="N48" i="3"/>
  <c r="M48" i="3"/>
  <c r="K48" i="3"/>
  <c r="J48" i="3"/>
  <c r="I48" i="3"/>
  <c r="Q38" i="3"/>
  <c r="O38" i="3"/>
  <c r="N38" i="3"/>
  <c r="M38" i="3"/>
  <c r="K38" i="3"/>
  <c r="J38" i="3"/>
  <c r="I38" i="3"/>
  <c r="Q31" i="3"/>
  <c r="O31" i="3"/>
  <c r="N31" i="3"/>
  <c r="M31" i="3"/>
  <c r="K31" i="3"/>
  <c r="J31" i="3"/>
  <c r="I31" i="3"/>
  <c r="O27" i="3"/>
  <c r="N27" i="3"/>
  <c r="M27" i="3"/>
  <c r="K27" i="3"/>
  <c r="J27" i="3"/>
  <c r="Q24" i="3"/>
  <c r="O24" i="3"/>
  <c r="N24" i="3"/>
  <c r="M24" i="3"/>
  <c r="K24" i="3"/>
  <c r="J24" i="3"/>
  <c r="I24" i="3"/>
  <c r="Q22" i="3"/>
  <c r="O22" i="3"/>
  <c r="N22" i="3"/>
  <c r="M22" i="3"/>
  <c r="K22" i="3"/>
  <c r="J22" i="3"/>
  <c r="I22" i="3"/>
  <c r="Q19" i="3"/>
  <c r="O19" i="3"/>
  <c r="N19" i="3"/>
  <c r="M19" i="3"/>
  <c r="K19" i="3"/>
  <c r="J19" i="3"/>
  <c r="I19" i="3"/>
  <c r="T548" i="3"/>
  <c r="L548" i="3"/>
  <c r="P548" i="3"/>
  <c r="Q7" i="3"/>
  <c r="Q548" i="3"/>
  <c r="O7" i="3"/>
  <c r="O548" i="3"/>
  <c r="N7" i="3"/>
  <c r="N548" i="3"/>
  <c r="M7" i="3"/>
  <c r="M548" i="3"/>
  <c r="K7" i="3"/>
  <c r="K548" i="3"/>
  <c r="J7" i="3"/>
  <c r="J548" i="3"/>
  <c r="I7" i="3"/>
  <c r="I548" i="3"/>
</calcChain>
</file>

<file path=xl/sharedStrings.xml><?xml version="1.0" encoding="utf-8"?>
<sst xmlns="http://schemas.openxmlformats.org/spreadsheetml/2006/main" count="2504" uniqueCount="751">
  <si>
    <t>104.1FM Bucketts Radio Gloucester</t>
  </si>
  <si>
    <t>COVID-19 Crisis Round 2 2020/21</t>
  </si>
  <si>
    <t>Organisational expenses</t>
  </si>
  <si>
    <t>Gloucester</t>
  </si>
  <si>
    <t>NSW</t>
  </si>
  <si>
    <t>COVID-19 Crisis Round 1 2020/21</t>
  </si>
  <si>
    <t>Manuka</t>
  </si>
  <si>
    <t>ACT</t>
  </si>
  <si>
    <t>1CMS Canberra Multicultural Service</t>
  </si>
  <si>
    <t>Development &amp; Operations Round 1 2020/21</t>
  </si>
  <si>
    <t>Holder</t>
  </si>
  <si>
    <t>Ethnic</t>
  </si>
  <si>
    <t>Specialist Radio Programming Round 1 2020/21</t>
  </si>
  <si>
    <t>Fyshwick</t>
  </si>
  <si>
    <t>Wagga Wagga</t>
  </si>
  <si>
    <t>Coffs Harbour</t>
  </si>
  <si>
    <t>2ARM Armidale Community Radio</t>
  </si>
  <si>
    <t>Sanctuary Point</t>
  </si>
  <si>
    <t>2BAC Bankstown Auburn Community Radio inc</t>
  </si>
  <si>
    <t>Padstow</t>
  </si>
  <si>
    <t>2BAR Bega Access Radio Inc. (93.7 Edge FM)</t>
  </si>
  <si>
    <t>Development &amp; Operations Round 1 2019/20</t>
  </si>
  <si>
    <t>Bega</t>
  </si>
  <si>
    <t>2BayFM Community Radio</t>
  </si>
  <si>
    <t>Byron Bay</t>
  </si>
  <si>
    <t>Content Round 1 2020/21</t>
  </si>
  <si>
    <t>The Tiki Lounge Remix</t>
  </si>
  <si>
    <t>2BCB Life FM</t>
  </si>
  <si>
    <t>Bathurst</t>
  </si>
  <si>
    <t>2BLU Blue Mountains Public Broadcasting Society Inc</t>
  </si>
  <si>
    <t>Katoomba</t>
  </si>
  <si>
    <t>2BOB Manning Media Coop Pty Ltd</t>
  </si>
  <si>
    <t>2BRW Braidwood FM</t>
  </si>
  <si>
    <t>Braidwood</t>
  </si>
  <si>
    <t>2CBA Hope 103.2</t>
  </si>
  <si>
    <t>Seven Hills</t>
  </si>
  <si>
    <t>2CBD Deepwater &amp; Districts Community Radio Inc</t>
  </si>
  <si>
    <t>Glen Innes</t>
  </si>
  <si>
    <t>2CCB 1035FM Orange</t>
  </si>
  <si>
    <t>Orange</t>
  </si>
  <si>
    <t>Gosford</t>
  </si>
  <si>
    <t>Baulkham Hills</t>
  </si>
  <si>
    <t>Coffs Harbour Jetty</t>
  </si>
  <si>
    <t>2COW Casino’s Own Wireless Association Inc</t>
  </si>
  <si>
    <t>Casino</t>
  </si>
  <si>
    <t>Grafton</t>
  </si>
  <si>
    <t>2DCB  Dubbo's 94.3</t>
  </si>
  <si>
    <t>Dubbo</t>
  </si>
  <si>
    <t>2DRY Broken Hill Community FM Association Inc</t>
  </si>
  <si>
    <t>Broken Hill</t>
  </si>
  <si>
    <t>2EAR Eurobodalla Access Radio Inc</t>
  </si>
  <si>
    <t>Moruya</t>
  </si>
  <si>
    <t>2FBi Radio</t>
  </si>
  <si>
    <t>Alexandria</t>
  </si>
  <si>
    <t>Erina</t>
  </si>
  <si>
    <t>Goulburn</t>
  </si>
  <si>
    <t>2GHR Greater Hume Radio</t>
  </si>
  <si>
    <t>Holbrook</t>
  </si>
  <si>
    <t>Liverpool</t>
  </si>
  <si>
    <t>2Hay FM</t>
  </si>
  <si>
    <t>Hay</t>
  </si>
  <si>
    <t>2LIV Living Sound Broadcasters Ltd</t>
  </si>
  <si>
    <t>Coniston</t>
  </si>
  <si>
    <t>2LND Gadigal Information Service (Koori Radio)</t>
  </si>
  <si>
    <t>Strawberry Hills</t>
  </si>
  <si>
    <t>Indigenous</t>
  </si>
  <si>
    <t>2LRR Lightning Ridge Community Radio</t>
  </si>
  <si>
    <t>Lightning Ridge</t>
  </si>
  <si>
    <t>Narrabri</t>
  </si>
  <si>
    <t>2MBS Fine Music Sydney</t>
  </si>
  <si>
    <t>St Leonards</t>
  </si>
  <si>
    <t>2MCE-FM Community Radio</t>
  </si>
  <si>
    <t>2MCR Macarthur Community Radio 100.3fm</t>
  </si>
  <si>
    <t>Campbelltown</t>
  </si>
  <si>
    <t>2MFM - Muslim Community Radio</t>
  </si>
  <si>
    <t>Chester Hill</t>
  </si>
  <si>
    <t>2MNO Monaro Community Radio</t>
  </si>
  <si>
    <t>Transmission operational costs</t>
  </si>
  <si>
    <t>Cooma</t>
  </si>
  <si>
    <t>2MWM Radio Northern Beaches</t>
  </si>
  <si>
    <t>Belrose West</t>
  </si>
  <si>
    <t>2NBC</t>
  </si>
  <si>
    <t>Kogarah</t>
  </si>
  <si>
    <t>2NCR North Coast Radio Inc (River FM)</t>
  </si>
  <si>
    <t>Lismore</t>
  </si>
  <si>
    <t>Nimbin</t>
  </si>
  <si>
    <t>Chatswood</t>
  </si>
  <si>
    <t>Bowraville</t>
  </si>
  <si>
    <t>2OLD Lake Macquarie 97.3 FM</t>
  </si>
  <si>
    <t>2ooo 2 Triple O</t>
  </si>
  <si>
    <t>Burwood</t>
  </si>
  <si>
    <t>Ballina</t>
  </si>
  <si>
    <t>2PMQ Rhema 99.9</t>
  </si>
  <si>
    <t>Port Macquarie</t>
  </si>
  <si>
    <t>2PSR Port Stephens FM 100.9 Inc</t>
  </si>
  <si>
    <t>Salamander Bay</t>
  </si>
  <si>
    <t>2RBR 88.9 FM Richmond Valley Radio</t>
  </si>
  <si>
    <t>Coraki</t>
  </si>
  <si>
    <t>Lavington</t>
  </si>
  <si>
    <t>2RES Eastside Radio 89.7FM</t>
  </si>
  <si>
    <t>Paddington</t>
  </si>
  <si>
    <t>Gladesville</t>
  </si>
  <si>
    <t>2RSR Radio Skid Row Ltd</t>
  </si>
  <si>
    <t>Marrickville</t>
  </si>
  <si>
    <t>2SEA Eden Community Radio</t>
  </si>
  <si>
    <t>2SER</t>
  </si>
  <si>
    <t>Broadway</t>
  </si>
  <si>
    <t>2SNR Radio Five 0 Plus 93.3 FM</t>
  </si>
  <si>
    <t>Gymea</t>
  </si>
  <si>
    <t>2SWR 99.9</t>
  </si>
  <si>
    <t>Doonside</t>
  </si>
  <si>
    <t>Taree</t>
  </si>
  <si>
    <t>2UUU Shoalhaven Community Radio Inc</t>
  </si>
  <si>
    <t>Assist with transmitter expenses</t>
  </si>
  <si>
    <t>Nowra</t>
  </si>
  <si>
    <t>Yesterday Stories -  Nowra to Batemans Bay</t>
  </si>
  <si>
    <t>2VTR Hawkesbury Radio</t>
  </si>
  <si>
    <t>Windsor</t>
  </si>
  <si>
    <t>Gilgandra</t>
  </si>
  <si>
    <t>2WET Tank FM</t>
  </si>
  <si>
    <t>Kempsey</t>
  </si>
  <si>
    <t>Bowral</t>
  </si>
  <si>
    <t>2WLF Wagga's Life FM</t>
  </si>
  <si>
    <t>2WOW FM Fine Music</t>
  </si>
  <si>
    <t>St. Marys</t>
  </si>
  <si>
    <t>2XX FM Community Radio</t>
  </si>
  <si>
    <t>Support for transmission costs</t>
  </si>
  <si>
    <t>Canberra</t>
  </si>
  <si>
    <t>2YOU 88.9FM Tamworth Broadcasting Society</t>
  </si>
  <si>
    <t>Bacchus Marsh</t>
  </si>
  <si>
    <t>VIC</t>
  </si>
  <si>
    <t>Ballarat Central</t>
  </si>
  <si>
    <t>Drouin</t>
  </si>
  <si>
    <t>Vic</t>
  </si>
  <si>
    <t>RPH</t>
  </si>
  <si>
    <t>Wendouree</t>
  </si>
  <si>
    <t>3CR 2020 Vision</t>
  </si>
  <si>
    <t>Collingwood</t>
  </si>
  <si>
    <t>Specialist Radio Programming Round 1 2018/19</t>
  </si>
  <si>
    <t>Content Round 2 2018/19</t>
  </si>
  <si>
    <t>Sale</t>
  </si>
  <si>
    <t>Morwell</t>
  </si>
  <si>
    <t>Maryborough</t>
  </si>
  <si>
    <t>Grovedale</t>
  </si>
  <si>
    <t>Echuca</t>
  </si>
  <si>
    <t>3HOT Sunraysia Community Radio Association Inc</t>
  </si>
  <si>
    <t>Ouyen 90.7FM implementation</t>
  </si>
  <si>
    <t>Mildura</t>
  </si>
  <si>
    <t>Heidelberg</t>
  </si>
  <si>
    <t>3JOY Melbourne Inc</t>
  </si>
  <si>
    <t>St Kilda</t>
  </si>
  <si>
    <t>Bundoora</t>
  </si>
  <si>
    <t>Murrayville</t>
  </si>
  <si>
    <t>Abbotsford</t>
  </si>
  <si>
    <t>3MCR Mansfield Community Radio Inc</t>
  </si>
  <si>
    <t>Mansfield</t>
  </si>
  <si>
    <t>3MDR Mountain District Radio Inc</t>
  </si>
  <si>
    <t>Upwey</t>
  </si>
  <si>
    <t>Inverloch</t>
  </si>
  <si>
    <t>Mallacoota</t>
  </si>
  <si>
    <t>Glenroy</t>
  </si>
  <si>
    <t>Sunbury</t>
  </si>
  <si>
    <t>Colac</t>
  </si>
  <si>
    <t>Shepparton</t>
  </si>
  <si>
    <t>Geelong</t>
  </si>
  <si>
    <t>Mill Park</t>
  </si>
  <si>
    <t>Bairnsdale</t>
  </si>
  <si>
    <t>Melton</t>
  </si>
  <si>
    <t>Portland</t>
  </si>
  <si>
    <t>3RPP Radio Port Phillip Association Inc</t>
  </si>
  <si>
    <t>Mornington</t>
  </si>
  <si>
    <t>Content Round 1 2019/20</t>
  </si>
  <si>
    <t>Brunswick East</t>
  </si>
  <si>
    <t>3RUM Upper Murray Community Radio Inc</t>
  </si>
  <si>
    <t>Tumbarumba</t>
  </si>
  <si>
    <t>Brighton</t>
  </si>
  <si>
    <t>Cranbourne</t>
  </si>
  <si>
    <t>Development &amp; Operations Round 1 2021/22</t>
  </si>
  <si>
    <t>Nurturing SYN's Community</t>
  </si>
  <si>
    <t>Melbourne</t>
  </si>
  <si>
    <t>3UGE Upper Goulburn Community Radio Inc (UGFM)</t>
  </si>
  <si>
    <t>Alexandra</t>
  </si>
  <si>
    <t>Mount Beauty</t>
  </si>
  <si>
    <t>3VYV Yarra Valley FM Inc</t>
  </si>
  <si>
    <t>Woori Yallock</t>
  </si>
  <si>
    <t>Development &amp; Operations Round 1 2018/19</t>
  </si>
  <si>
    <t>Transmission costs</t>
  </si>
  <si>
    <t>Warrnambool</t>
  </si>
  <si>
    <t>3WBC Whitehorse-Boroondara Community Radio Inc</t>
  </si>
  <si>
    <t>Box Hill</t>
  </si>
  <si>
    <t>Financial sustainability</t>
  </si>
  <si>
    <t>Wangaratta</t>
  </si>
  <si>
    <t>Golden Square</t>
  </si>
  <si>
    <t>3WYN WynFM Community Radio Inc</t>
  </si>
  <si>
    <t>Werribee</t>
  </si>
  <si>
    <t>Development &amp; Operations Round 2 2019/20</t>
  </si>
  <si>
    <t>Brunswick</t>
  </si>
  <si>
    <t>West End</t>
  </si>
  <si>
    <t>QLD</t>
  </si>
  <si>
    <t>4BAY Bayside Community Broadcasters Inc (Bay FM)</t>
  </si>
  <si>
    <t>Cleveland</t>
  </si>
  <si>
    <t>Bundaberg South</t>
  </si>
  <si>
    <t>Wynnum</t>
  </si>
  <si>
    <t>4CAB Juice Media Ltd</t>
  </si>
  <si>
    <t>Southport</t>
  </si>
  <si>
    <t>Manunda</t>
  </si>
  <si>
    <t>Bungalow</t>
  </si>
  <si>
    <t>Capacity building through training</t>
  </si>
  <si>
    <t>Buderim</t>
  </si>
  <si>
    <t>Burleigh Heads</t>
  </si>
  <si>
    <t>4CRM Community Radio Association of Mackay</t>
  </si>
  <si>
    <t>Mackay</t>
  </si>
  <si>
    <t>Wondai</t>
  </si>
  <si>
    <t>4DDB Darling Downs Broadcasting Society Inc</t>
  </si>
  <si>
    <t>Toowoomba</t>
  </si>
  <si>
    <t>Dalby</t>
  </si>
  <si>
    <t>Kangaroo Point</t>
  </si>
  <si>
    <t>Content Round 2 2019/20</t>
  </si>
  <si>
    <t>4FCR Fraser Coast Community Radio Inc</t>
  </si>
  <si>
    <t>Hervey Bay</t>
  </si>
  <si>
    <t>Milton BC</t>
  </si>
  <si>
    <t>Gympie</t>
  </si>
  <si>
    <t>4GGO Gin Gin's Own 104.9FM</t>
  </si>
  <si>
    <t>Gin Gin</t>
  </si>
  <si>
    <t>Townsville</t>
  </si>
  <si>
    <t>Coorparoo</t>
  </si>
  <si>
    <t>4MET Radio Metro Ltd</t>
  </si>
  <si>
    <t>Yeppoon</t>
  </si>
  <si>
    <t>Noosa Heads</t>
  </si>
  <si>
    <t>4OUR Caboolture Community FM Radio Assoc Inc</t>
  </si>
  <si>
    <t>4RED Moreton Media Group Inc (997 Bridge FM)</t>
  </si>
  <si>
    <t>Redcliffe</t>
  </si>
  <si>
    <t>Moranbah</t>
  </si>
  <si>
    <t>Untold stories of the Coalfieds</t>
  </si>
  <si>
    <t>Telina</t>
  </si>
  <si>
    <t>4RRFM Bidjara Media &amp; Broadcasting Company Ltd</t>
  </si>
  <si>
    <t>Charleville</t>
  </si>
  <si>
    <t>4TTT Triple T Community Radio</t>
  </si>
  <si>
    <t>4TVR Tableland Christian Radio Association</t>
  </si>
  <si>
    <t>Mareeba</t>
  </si>
  <si>
    <t>4WHO Wild Horse FM Inc</t>
  </si>
  <si>
    <t>Yarraman</t>
  </si>
  <si>
    <t>Wandal</t>
  </si>
  <si>
    <t>SA</t>
  </si>
  <si>
    <t>Stepney</t>
  </si>
  <si>
    <t>5DRFM Dusty Radio Inc</t>
  </si>
  <si>
    <t>5EBI Ethnic Broadcasters Inc</t>
  </si>
  <si>
    <t>Adelaide</t>
  </si>
  <si>
    <t>Victor Harbor</t>
  </si>
  <si>
    <t>5FBI Fresh Broadcasters Inc (Fresh 92.7)</t>
  </si>
  <si>
    <t>Building Community</t>
  </si>
  <si>
    <t>Kadina</t>
  </si>
  <si>
    <t>The German Program</t>
  </si>
  <si>
    <t>5GTR South East Community Access Radio Inc</t>
  </si>
  <si>
    <t>Mount Gambier</t>
  </si>
  <si>
    <t>Hindmarsh</t>
  </si>
  <si>
    <t>Salisbury</t>
  </si>
  <si>
    <t>5RAM Christian Radio Inc - 1079 Life</t>
  </si>
  <si>
    <t>West Lakes</t>
  </si>
  <si>
    <t>5RCB South East Christian Broadcasters (Lime FM)</t>
  </si>
  <si>
    <t>Roxby Downs</t>
  </si>
  <si>
    <t>Woomera</t>
  </si>
  <si>
    <t>Millicent SA 5280</t>
  </si>
  <si>
    <t>Port Pirie</t>
  </si>
  <si>
    <t>Port Augusta</t>
  </si>
  <si>
    <t>5WOW Way Out West Broadcasters Inc</t>
  </si>
  <si>
    <t>Semaphore</t>
  </si>
  <si>
    <t>5YYY Whyalla FM Public Broadcasting Assoc Inc</t>
  </si>
  <si>
    <t>Whyalla Norrie</t>
  </si>
  <si>
    <t>5ZZZ Southern Vales Community Radio</t>
  </si>
  <si>
    <t>McLaren Vale</t>
  </si>
  <si>
    <t>Augusta</t>
  </si>
  <si>
    <t>WA</t>
  </si>
  <si>
    <t>Hamilton Hill</t>
  </si>
  <si>
    <t>North Perth</t>
  </si>
  <si>
    <t>Esperance</t>
  </si>
  <si>
    <t>6FX Wangki Yupurnanupurru Aboriginal Corporation</t>
  </si>
  <si>
    <t>Fitzroy Crossing</t>
  </si>
  <si>
    <t>Broome</t>
  </si>
  <si>
    <t>6HFM Heritage FM Inc</t>
  </si>
  <si>
    <t>Gosnells</t>
  </si>
  <si>
    <t>6HRV Harvey Community Radio</t>
  </si>
  <si>
    <t>Harvey</t>
  </si>
  <si>
    <t>6KCR Kalamunda Community Radio Inc</t>
  </si>
  <si>
    <t>Kalamunda</t>
  </si>
  <si>
    <t>6NEW Newman Community Radio INC</t>
  </si>
  <si>
    <t>Newman</t>
  </si>
  <si>
    <t>6RTR (RTRFM) 92.1</t>
  </si>
  <si>
    <t>Mount Lawley</t>
  </si>
  <si>
    <t>6SEN Capital Community Radio Inc</t>
  </si>
  <si>
    <t>Booragoon</t>
  </si>
  <si>
    <t>6SON Good News Broadcasters Inc (Sonshine FM)</t>
  </si>
  <si>
    <t>Como</t>
  </si>
  <si>
    <t>Joondalup</t>
  </si>
  <si>
    <t>St Helens</t>
  </si>
  <si>
    <t>TAS</t>
  </si>
  <si>
    <t>7DBS Coastal FM Inc</t>
  </si>
  <si>
    <t>Wynyard</t>
  </si>
  <si>
    <t>Hobart</t>
  </si>
  <si>
    <t>Operational costs</t>
  </si>
  <si>
    <t>Launceston</t>
  </si>
  <si>
    <t>Oatlands</t>
  </si>
  <si>
    <t>Geeveston</t>
  </si>
  <si>
    <t>7TFM Tamar FM Inc</t>
  </si>
  <si>
    <t>George Town</t>
  </si>
  <si>
    <t>Bellerive</t>
  </si>
  <si>
    <t>New Norfolk</t>
  </si>
  <si>
    <t>Riverside</t>
  </si>
  <si>
    <t>8CCC Community Radio (102.1 FM)</t>
  </si>
  <si>
    <t>Alice Springs</t>
  </si>
  <si>
    <t>NT</t>
  </si>
  <si>
    <t>8EAR Community Radio Incorporated</t>
  </si>
  <si>
    <t>Nhulunbuy</t>
  </si>
  <si>
    <t>Casuarina</t>
  </si>
  <si>
    <t>Aurukun</t>
  </si>
  <si>
    <t>Auspicious Arts Projects Inc</t>
  </si>
  <si>
    <t>Media Breakdown</t>
  </si>
  <si>
    <t>C31 Melbourne Community Television Consortium</t>
  </si>
  <si>
    <t>Community Builder</t>
  </si>
  <si>
    <t>Law Courts</t>
  </si>
  <si>
    <t>Collinswood</t>
  </si>
  <si>
    <t>Sector Investment 2020/21</t>
  </si>
  <si>
    <t>Multiplatform Distribution Project</t>
  </si>
  <si>
    <t>California Gully</t>
  </si>
  <si>
    <t>Charles Darwin University (104.1 Territory FM)</t>
  </si>
  <si>
    <t>Nakara</t>
  </si>
  <si>
    <t>Christian Media Hub</t>
  </si>
  <si>
    <t>Lucknow</t>
  </si>
  <si>
    <t>This is Your Brain on Media</t>
  </si>
  <si>
    <t>Footscray</t>
  </si>
  <si>
    <t>CMTO Community Media Training Organisation Ltd</t>
  </si>
  <si>
    <t>Business Development Focused Training</t>
  </si>
  <si>
    <t>Curtin FM 100.1 (6NR)</t>
  </si>
  <si>
    <t>Perth</t>
  </si>
  <si>
    <t>Donnybrook-Balingup Community Radio Inc</t>
  </si>
  <si>
    <t>Donnybrook</t>
  </si>
  <si>
    <t>Ellenbrook Community Radio Inc (Radio VCA 88.5fm)</t>
  </si>
  <si>
    <t>Ellenbrook</t>
  </si>
  <si>
    <t>First Nations Media Australia (FNMA)</t>
  </si>
  <si>
    <t>Albany</t>
  </si>
  <si>
    <t>Hills Radio Incorporated 88.9FM (5HR)</t>
  </si>
  <si>
    <t>Mount Barker</t>
  </si>
  <si>
    <t>Ciccone</t>
  </si>
  <si>
    <t>Illawarra Aboriginal Corporation</t>
  </si>
  <si>
    <t>Wollongongong</t>
  </si>
  <si>
    <t>Currie</t>
  </si>
  <si>
    <t>MAINfm</t>
  </si>
  <si>
    <t>Castlemaine</t>
  </si>
  <si>
    <t>Geraldton</t>
  </si>
  <si>
    <t>Manning Great Lakes Rhema FM 106.5</t>
  </si>
  <si>
    <t>Wingham</t>
  </si>
  <si>
    <t>Deloraine</t>
  </si>
  <si>
    <t>NG Media Ngaanyatjarra Media Aboriginal Corporation</t>
  </si>
  <si>
    <t>Ngaarda Media Aboriginal Corporation</t>
  </si>
  <si>
    <t>Roebourne</t>
  </si>
  <si>
    <t>NIRS National Indigenous Radio Service Ltd</t>
  </si>
  <si>
    <t>Nunga Wangga Media Aboriginal Corporation</t>
  </si>
  <si>
    <t>Henley Beach</t>
  </si>
  <si>
    <t>OKR FM</t>
  </si>
  <si>
    <t>Kilmore</t>
  </si>
  <si>
    <t>Shared Stories</t>
  </si>
  <si>
    <t>PAKAM - Pilbara and Kimberley Aboriginal Media</t>
  </si>
  <si>
    <t>Yuendumu</t>
  </si>
  <si>
    <t>Positive Media Inc (89.9 The Light)</t>
  </si>
  <si>
    <t>Mitcham</t>
  </si>
  <si>
    <t>Gungahlin</t>
  </si>
  <si>
    <t>Umuwa</t>
  </si>
  <si>
    <t>QRAM Queensland Remote Aboriginal Media</t>
  </si>
  <si>
    <t>Cairns North</t>
  </si>
  <si>
    <t>Slacks Creek</t>
  </si>
  <si>
    <t>Radio Adelaide</t>
  </si>
  <si>
    <t>Glebe</t>
  </si>
  <si>
    <t>Radio Goolwa / Radio Alexandrina (Alex FM)</t>
  </si>
  <si>
    <t>Goolwa</t>
  </si>
  <si>
    <t>Tamworth</t>
  </si>
  <si>
    <t>Riverland Life FM</t>
  </si>
  <si>
    <t>Loxton</t>
  </si>
  <si>
    <t>Sapphire FM Community Radio</t>
  </si>
  <si>
    <t>Merimbula</t>
  </si>
  <si>
    <t>The annual National Regional Rural and Sub Metro Broadcasters Conference</t>
  </si>
  <si>
    <t>Seymour</t>
  </si>
  <si>
    <t>Technorama Incorporated</t>
  </si>
  <si>
    <t>Vision Australia Ltd (Vision Australia Radio)</t>
  </si>
  <si>
    <t>Kooyong</t>
  </si>
  <si>
    <t>VOX FM</t>
  </si>
  <si>
    <t>Unanderra</t>
  </si>
  <si>
    <t>West Wyalong Community Radio Inc</t>
  </si>
  <si>
    <t>Wyalong</t>
  </si>
  <si>
    <t>Melton South</t>
  </si>
  <si>
    <t>Western Sports Media Inc</t>
  </si>
  <si>
    <t>Ethnic D&amp;O</t>
  </si>
  <si>
    <t>Transmission D&amp;O</t>
  </si>
  <si>
    <t>Indigenous D&amp;O</t>
  </si>
  <si>
    <t>General D&amp;O</t>
  </si>
  <si>
    <t>Training National Training Program</t>
  </si>
  <si>
    <t>Bright Futures</t>
  </si>
  <si>
    <t>Training - Industry capacity &amp; skills development</t>
  </si>
  <si>
    <t>Ethnic Content</t>
  </si>
  <si>
    <t>General Content</t>
  </si>
  <si>
    <t>Indigenous Content</t>
  </si>
  <si>
    <t>RPH Content</t>
  </si>
  <si>
    <t>CBOnline Sector Investment</t>
  </si>
  <si>
    <t>Transmission-Content Distribution Hub Sector Investment</t>
  </si>
  <si>
    <t>General Sector Investment</t>
  </si>
  <si>
    <t>News Sector Investment</t>
  </si>
  <si>
    <t>Amrap Sector Investment</t>
  </si>
  <si>
    <t>Ethnic Sector Investment</t>
  </si>
  <si>
    <t>RPH Sector Investment</t>
  </si>
  <si>
    <t>Covid-19 Crisis Grant</t>
  </si>
  <si>
    <r>
      <rPr>
        <b/>
        <sz val="10"/>
        <color theme="1" tint="0.14996795556505021"/>
        <rFont val="Calibri"/>
        <family val="2"/>
      </rPr>
      <t>Organisation</t>
    </r>
  </si>
  <si>
    <r>
      <rPr>
        <b/>
        <sz val="10"/>
        <color theme="1" tint="0.14996795556505021"/>
        <rFont val="Calibri"/>
        <family val="2"/>
      </rPr>
      <t>Location</t>
    </r>
  </si>
  <si>
    <r>
      <rPr>
        <b/>
        <sz val="10"/>
        <color theme="1" tint="0.14996795556505021"/>
        <rFont val="Calibri"/>
        <family val="2"/>
      </rPr>
      <t>State</t>
    </r>
  </si>
  <si>
    <r>
      <rPr>
        <b/>
        <sz val="10"/>
        <color theme="1" tint="0.14996795556505021"/>
        <rFont val="Calibri"/>
        <family val="2"/>
      </rPr>
      <t>Grant type</t>
    </r>
  </si>
  <si>
    <r>
      <rPr>
        <b/>
        <sz val="10"/>
        <color theme="1" tint="0.14996795556505021"/>
        <rFont val="Calibri"/>
        <family val="2"/>
      </rPr>
      <t>Grant purpose</t>
    </r>
  </si>
  <si>
    <r>
      <rPr>
        <b/>
        <sz val="10"/>
        <color theme="1" tint="0.14996795556505021"/>
        <rFont val="Calibri"/>
        <family val="2"/>
      </rPr>
      <t>Funding</t>
    </r>
  </si>
  <si>
    <t>Grant total</t>
  </si>
  <si>
    <t>Transmission</t>
  </si>
  <si>
    <t>Training</t>
  </si>
  <si>
    <t>Covid-19 crisis grants</t>
  </si>
  <si>
    <t>Sector</t>
  </si>
  <si>
    <t>Administration, member services, business development and quality enhancement</t>
  </si>
  <si>
    <r>
      <rPr>
        <sz val="10"/>
        <color theme="1"/>
        <rFont val="Calibri Light"/>
        <family val="2"/>
      </rPr>
      <t>Specialist Radio Programming 2020/21</t>
    </r>
  </si>
  <si>
    <r>
      <rPr>
        <sz val="10"/>
        <color theme="1"/>
        <rFont val="Calibri Light"/>
        <family val="2"/>
      </rPr>
      <t>Increase income and reduce environmental impact, increase diversity of volunteers</t>
    </r>
  </si>
  <si>
    <t>Disability car park zone and facility disability access ramp</t>
  </si>
  <si>
    <r>
      <rPr>
        <sz val="10"/>
        <color theme="1"/>
        <rFont val="Calibri Light"/>
        <family val="2"/>
      </rPr>
      <t>Install a telephone-hybrid system and outside broadcast system at 2ARMFM</t>
    </r>
  </si>
  <si>
    <r>
      <rPr>
        <sz val="10"/>
        <color theme="1"/>
        <rFont val="Calibri Light"/>
        <family val="2"/>
      </rPr>
      <t>Reduce the environmental impact of our organisation &amp; Transmisson Expenses</t>
    </r>
  </si>
  <si>
    <r>
      <rPr>
        <sz val="10"/>
        <color theme="1"/>
        <rFont val="Calibri Light"/>
        <family val="2"/>
      </rPr>
      <t>Subsidise Station Manager salary and transmission costs</t>
    </r>
  </si>
  <si>
    <r>
      <rPr>
        <sz val="10"/>
        <color theme="1"/>
        <rFont val="Calibri Light"/>
        <family val="2"/>
      </rPr>
      <t>Employ IT worker, equipment upgrade, reduce environmental impact of organisation</t>
    </r>
  </si>
  <si>
    <r>
      <rPr>
        <sz val="10"/>
        <color theme="1"/>
        <rFont val="Calibri Light"/>
        <family val="2"/>
      </rPr>
      <t>2CCC Central Coast Community FM Radio Association Inc</t>
    </r>
  </si>
  <si>
    <r>
      <rPr>
        <sz val="10"/>
        <color theme="1"/>
        <rFont val="Calibri Light"/>
        <family val="2"/>
      </rPr>
      <t>2CCM Coast Community Broadcasters Inc (todayscountry94one)</t>
    </r>
  </si>
  <si>
    <r>
      <rPr>
        <sz val="10"/>
        <color theme="1"/>
        <rFont val="Calibri Light"/>
        <family val="2"/>
      </rPr>
      <t>Urgent and short notice relocation of studio premises</t>
    </r>
  </si>
  <si>
    <r>
      <rPr>
        <sz val="10"/>
        <color theme="1"/>
        <rFont val="Calibri Light"/>
        <family val="2"/>
      </rPr>
      <t>2CCR Cumberland Community Radio Incorporated (Alive 90.5 FM)</t>
    </r>
  </si>
  <si>
    <r>
      <rPr>
        <sz val="10"/>
        <color theme="1"/>
        <rFont val="Calibri Light"/>
        <family val="2"/>
      </rPr>
      <t>2GCB Gosford Christian Broadcasters Ltd (Rhema FM Central Coast)</t>
    </r>
  </si>
  <si>
    <r>
      <rPr>
        <sz val="10"/>
        <color theme="1"/>
        <rFont val="Calibri Light"/>
        <family val="2"/>
      </rPr>
      <t>2GLF Liverpool-Fairfield Community Radio Co-operative</t>
    </r>
  </si>
  <si>
    <r>
      <rPr>
        <sz val="10"/>
        <color theme="1"/>
        <rFont val="Calibri Light"/>
        <family val="2"/>
      </rPr>
      <t>2MAX Narrabri Shire Community Radio Inc (2MaxFM 91.3)</t>
    </r>
  </si>
  <si>
    <r>
      <rPr>
        <sz val="10"/>
        <color theme="1"/>
        <rFont val="Calibri Light"/>
        <family val="2"/>
      </rPr>
      <t>Retention of our Traffic Manager and our IT Manager</t>
    </r>
  </si>
  <si>
    <r>
      <rPr>
        <sz val="10"/>
        <color theme="1"/>
        <rFont val="Calibri Light"/>
        <family val="2"/>
      </rPr>
      <t>2SSR Sutherland Shire Community Radio Association Inc</t>
    </r>
  </si>
  <si>
    <r>
      <rPr>
        <sz val="10"/>
        <color theme="1"/>
        <rFont val="Calibri Light"/>
        <family val="2"/>
      </rPr>
      <t>Moving from just self-sustainable into a new phase of growth</t>
    </r>
  </si>
  <si>
    <r>
      <rPr>
        <sz val="10"/>
        <color theme="1"/>
        <rFont val="Calibri Light"/>
        <family val="2"/>
      </rPr>
      <t>Governance training and transmission expenses</t>
    </r>
  </si>
  <si>
    <r>
      <rPr>
        <sz val="10"/>
        <color theme="1"/>
        <rFont val="Calibri Light"/>
        <family val="2"/>
      </rPr>
      <t>CBAA Community Broadcasting Association of Australia</t>
    </r>
  </si>
  <si>
    <t>Digital Radio Project Sector Investment</t>
  </si>
  <si>
    <t>Training-National Training Program Sector Investment Sector Investment</t>
  </si>
  <si>
    <t>Training-Business Skills Sector Investment</t>
  </si>
  <si>
    <r>
      <rPr>
        <sz val="10"/>
        <color theme="1"/>
        <rFont val="Calibri Light"/>
        <family val="2"/>
      </rPr>
      <t>Orana Broadcasters Inc. (DC-FM88.9 Dubbo Community Radio)</t>
    </r>
  </si>
  <si>
    <r>
      <rPr>
        <sz val="10"/>
        <color theme="1"/>
        <rFont val="Calibri Light"/>
        <family val="2"/>
      </rPr>
      <t>SCMA Southern New South Wales Community Media Association</t>
    </r>
  </si>
  <si>
    <r>
      <rPr>
        <sz val="10"/>
        <color theme="1"/>
        <rFont val="Calibri Light"/>
        <family val="2"/>
      </rPr>
      <t>Strengthen governance and increase community engagement</t>
    </r>
  </si>
  <si>
    <r>
      <rPr>
        <sz val="10"/>
        <color theme="1"/>
        <rFont val="Calibri Light"/>
        <family val="2"/>
      </rPr>
      <t>ARDS Aboriginal Resource and Development Services Aboriginal Corporation</t>
    </r>
  </si>
  <si>
    <r>
      <rPr>
        <sz val="10"/>
        <color theme="1"/>
        <rFont val="Calibri Light"/>
        <family val="2"/>
      </rPr>
      <t>Employ Business Manager and upgrade infrastructure to increase income sources</t>
    </r>
  </si>
  <si>
    <r>
      <rPr>
        <sz val="10"/>
        <color theme="1"/>
        <rFont val="Calibri Light"/>
        <family val="2"/>
      </rPr>
      <t>PAW Media and Communications (Warlpiri Media Association)</t>
    </r>
  </si>
  <si>
    <r>
      <rPr>
        <sz val="10"/>
        <color theme="1"/>
        <rFont val="Calibri Light"/>
        <family val="2"/>
      </rPr>
      <t>Community engagement, RIBS studio hardware upgrade and transmission support</t>
    </r>
  </si>
  <si>
    <r>
      <rPr>
        <sz val="10"/>
        <color theme="1"/>
        <rFont val="Calibri Light"/>
        <family val="2"/>
      </rPr>
      <t>4BCR Bundy FM Community Radio Association Inc (Coral Coast Radio)</t>
    </r>
  </si>
  <si>
    <r>
      <rPr>
        <sz val="10"/>
        <color theme="1"/>
        <rFont val="Calibri Light"/>
        <family val="2"/>
      </rPr>
      <t>Increase community engagement and diversity</t>
    </r>
  </si>
  <si>
    <r>
      <rPr>
        <sz val="10"/>
        <color theme="1"/>
        <rFont val="Calibri Light"/>
        <family val="2"/>
      </rPr>
      <t>4CIM Bumma Bippera Media Aboriginal And Torres Strait Islander Corp.</t>
    </r>
  </si>
  <si>
    <r>
      <rPr>
        <sz val="10"/>
        <color theme="1"/>
        <rFont val="Calibri Light"/>
        <family val="2"/>
      </rPr>
      <t>Strategic planning, policies and procedures update and development of a Technology Replacement Plan</t>
    </r>
  </si>
  <si>
    <r>
      <rPr>
        <sz val="10"/>
        <color theme="1"/>
        <rFont val="Calibri Light"/>
        <family val="2"/>
      </rPr>
      <t>4CLG Sunshine Coast Christian Broadcasters Assn Inc (SALT 106.5)</t>
    </r>
  </si>
  <si>
    <r>
      <rPr>
        <sz val="10"/>
        <color theme="1"/>
        <rFont val="Calibri Light"/>
        <family val="2"/>
      </rPr>
      <t>4CRB Gold Coast Christian and Community Broadcasting Association Ltd (89.3FM)</t>
    </r>
  </si>
  <si>
    <r>
      <rPr>
        <sz val="10"/>
        <color theme="1"/>
        <rFont val="Calibri Light"/>
        <family val="2"/>
      </rPr>
      <t>4DDD Dalby Broadcasting Association Inc (Western Downs Region Radio)</t>
    </r>
  </si>
  <si>
    <r>
      <rPr>
        <sz val="10"/>
        <color theme="1"/>
        <rFont val="Calibri Light"/>
        <family val="2"/>
      </rPr>
      <t>4EB Ethnic Broadcasting Association of Queensland Limited</t>
    </r>
  </si>
  <si>
    <r>
      <rPr>
        <sz val="10"/>
        <color theme="1"/>
        <rFont val="Calibri Light"/>
        <family val="2"/>
      </rPr>
      <t>4GOD Toowoomba Christian Broadcasters Association (Voice FM)</t>
    </r>
  </si>
  <si>
    <r>
      <rPr>
        <sz val="10"/>
        <color theme="1"/>
        <rFont val="Calibri Light"/>
        <family val="2"/>
      </rPr>
      <t>4K1G Townsville Aboriginal and Torres Strait Islander Corporation for Media</t>
    </r>
  </si>
  <si>
    <r>
      <rPr>
        <sz val="10"/>
        <color theme="1"/>
        <rFont val="Calibri Light"/>
        <family val="2"/>
      </rPr>
      <t>Increase community engagement through documenting cultural heritage and community events</t>
    </r>
  </si>
  <si>
    <r>
      <rPr>
        <sz val="10"/>
        <color theme="1"/>
        <rFont val="Calibri Light"/>
        <family val="2"/>
      </rPr>
      <t>4NAG Radio Broadcasting Association Inc. trading as Keppel FM 91.3</t>
    </r>
  </si>
  <si>
    <r>
      <rPr>
        <sz val="10"/>
        <color theme="1"/>
        <rFont val="Calibri Light"/>
        <family val="2"/>
      </rPr>
      <t>4NSA Noosa District Community FM Radio Assn. (Noosa FM)</t>
    </r>
  </si>
  <si>
    <r>
      <rPr>
        <sz val="10"/>
        <color theme="1"/>
        <rFont val="Calibri Light"/>
        <family val="2"/>
      </rPr>
      <t>4RFM Community Radio Station (Rock FM Association Inc)</t>
    </r>
  </si>
  <si>
    <r>
      <rPr>
        <sz val="10"/>
        <color theme="1"/>
        <rFont val="Calibri Light"/>
        <family val="2"/>
      </rPr>
      <t>Improve community engagement and maintain a reliable service</t>
    </r>
  </si>
  <si>
    <r>
      <rPr>
        <sz val="10"/>
        <color theme="1"/>
        <rFont val="Calibri Light"/>
        <family val="2"/>
      </rPr>
      <t>Develop stronger community engagement and transmitter upgrade</t>
    </r>
  </si>
  <si>
    <r>
      <rPr>
        <sz val="10"/>
        <color theme="1"/>
        <rFont val="Calibri Light"/>
        <family val="2"/>
      </rPr>
      <t>Increase community engagement and financial sustainability.</t>
    </r>
  </si>
  <si>
    <r>
      <rPr>
        <sz val="10"/>
        <color theme="1"/>
        <rFont val="Calibri Light"/>
        <family val="2"/>
      </rPr>
      <t>Core operations support enabling volunteer focus on governance and engagement</t>
    </r>
  </si>
  <si>
    <r>
      <rPr>
        <sz val="10"/>
        <color theme="1"/>
        <rFont val="Calibri Light"/>
        <family val="2"/>
      </rPr>
      <t>Aurukun Shire Council (Aurukun Indigenous Knowledge Centre)</t>
    </r>
  </si>
  <si>
    <r>
      <rPr>
        <sz val="10"/>
        <color theme="1"/>
        <rFont val="Calibri Light"/>
        <family val="2"/>
      </rPr>
      <t>Build the capacity of the news team and increase the quality and uptake of daily news bulletins across the Indigenous media sector</t>
    </r>
  </si>
  <si>
    <r>
      <rPr>
        <sz val="10"/>
        <color theme="1"/>
        <rFont val="Calibri Light"/>
        <family val="2"/>
      </rPr>
      <t>Subsidise salaries to increase revenue and improve governance</t>
    </r>
  </si>
  <si>
    <r>
      <rPr>
        <sz val="10"/>
        <color theme="1"/>
        <rFont val="Calibri Light"/>
        <family val="2"/>
      </rPr>
      <t>5BBB Barossa Broadcasting Board Inc (TripleBFM 89.1)</t>
    </r>
  </si>
  <si>
    <r>
      <rPr>
        <sz val="10"/>
        <color theme="1"/>
        <rFont val="Calibri Light"/>
        <family val="2"/>
      </rPr>
      <t>Building governance, community engagement and equipment upgrades</t>
    </r>
  </si>
  <si>
    <r>
      <rPr>
        <sz val="10"/>
        <color theme="1"/>
        <rFont val="Calibri Light"/>
        <family val="2"/>
      </rPr>
      <t>5CST Southern and Western Community Broadcasters Inc (Coast FM)</t>
    </r>
  </si>
  <si>
    <r>
      <rPr>
        <sz val="10"/>
        <color theme="1"/>
        <rFont val="Calibri Light"/>
        <family val="2"/>
      </rPr>
      <t>Increase community engagement and improve transmission reliability</t>
    </r>
  </si>
  <si>
    <r>
      <rPr>
        <sz val="10"/>
        <color theme="1"/>
        <rFont val="Calibri Light"/>
        <family val="2"/>
      </rPr>
      <t>Strengthen governance, improve financial sustainability and build community engagement</t>
    </r>
  </si>
  <si>
    <r>
      <rPr>
        <sz val="10"/>
        <color theme="1"/>
        <rFont val="Calibri Light"/>
        <family val="2"/>
      </rPr>
      <t>5GFM Peninsula Community Broadcasters Inc (Gulf FM)</t>
    </r>
  </si>
  <si>
    <r>
      <rPr>
        <sz val="10"/>
        <color theme="1"/>
        <rFont val="Calibri Light"/>
        <family val="2"/>
      </rPr>
      <t>5MBS Music Broadcasting Society of South Australia Inc</t>
    </r>
  </si>
  <si>
    <r>
      <rPr>
        <sz val="10"/>
        <color theme="1"/>
        <rFont val="Calibri Light"/>
        <family val="2"/>
      </rPr>
      <t>Improved governance, community engagement, skills development and technical upgrade</t>
    </r>
  </si>
  <si>
    <r>
      <rPr>
        <sz val="10"/>
        <color theme="1"/>
        <rFont val="Calibri Light"/>
        <family val="2"/>
      </rPr>
      <t>5TRX Pirie Community Radio Broadcasters Inc (Trax FM)</t>
    </r>
  </si>
  <si>
    <r>
      <rPr>
        <sz val="10"/>
        <color theme="1"/>
        <rFont val="Calibri Light"/>
        <family val="2"/>
      </rPr>
      <t>Transmission support to assist community engagement</t>
    </r>
  </si>
  <si>
    <r>
      <rPr>
        <sz val="10"/>
        <color theme="1"/>
        <rFont val="Calibri Light"/>
        <family val="2"/>
      </rPr>
      <t>Update studio transmitter link antenna</t>
    </r>
  </si>
  <si>
    <r>
      <rPr>
        <sz val="10"/>
        <color theme="1"/>
        <rFont val="Calibri Light"/>
        <family val="2"/>
      </rPr>
      <t>Strengthen governance, improve financial sustainability and increase community engagement</t>
    </r>
  </si>
  <si>
    <r>
      <rPr>
        <sz val="10"/>
        <color theme="1"/>
        <rFont val="Calibri Light"/>
        <family val="2"/>
      </rPr>
      <t>Increase and diversify income sources</t>
    </r>
  </si>
  <si>
    <r>
      <rPr>
        <sz val="10"/>
        <color theme="1"/>
        <rFont val="Calibri Light"/>
        <family val="2"/>
      </rPr>
      <t>5GSFM Great Southern Community Broadcasters Association Inc (Happy FM)</t>
    </r>
  </si>
  <si>
    <r>
      <rPr>
        <sz val="10"/>
        <color theme="1"/>
        <rFont val="Calibri Light"/>
        <family val="2"/>
      </rPr>
      <t>7BOD BOD FM Inc (Star FM Community Radio Tasmania)</t>
    </r>
  </si>
  <si>
    <r>
      <rPr>
        <sz val="10"/>
        <color theme="1"/>
        <rFont val="Calibri Light"/>
        <family val="2"/>
      </rPr>
      <t>7HFC Hope Foundation Communicators Inc (ultra106five)</t>
    </r>
  </si>
  <si>
    <r>
      <rPr>
        <sz val="10"/>
        <color theme="1"/>
        <rFont val="Calibri Light"/>
        <family val="2"/>
      </rPr>
      <t>7LTN Launceston Community FM Group Inc (City Park Radio)</t>
    </r>
  </si>
  <si>
    <r>
      <rPr>
        <sz val="10"/>
        <color theme="1"/>
        <rFont val="Calibri Light"/>
        <family val="2"/>
      </rPr>
      <t>Employ Station Administrator and Multicultural Coordinator to support specialist broadcasters and improve gender balances</t>
    </r>
  </si>
  <si>
    <r>
      <rPr>
        <sz val="10"/>
        <color theme="1"/>
        <rFont val="Calibri Light"/>
        <family val="2"/>
      </rPr>
      <t>7TYG Derwent Valley Community Radio Inc (TYGA FM)</t>
    </r>
  </si>
  <si>
    <r>
      <rPr>
        <sz val="10"/>
        <color theme="1"/>
        <rFont val="Calibri Light"/>
        <family val="2"/>
      </rPr>
      <t>7WAY Launceston Christian Broadcasters Inc (Launceston's WayFM)</t>
    </r>
  </si>
  <si>
    <r>
      <rPr>
        <sz val="10"/>
        <color theme="1"/>
        <rFont val="Calibri Light"/>
        <family val="2"/>
      </rPr>
      <t>Improving the governance of the radio station</t>
    </r>
  </si>
  <si>
    <r>
      <rPr>
        <sz val="10"/>
        <color theme="1"/>
        <rFont val="Calibri Light"/>
        <family val="2"/>
      </rPr>
      <t>3APL Bacchus Marsh Community Radio Group Inc (Apple FM)</t>
    </r>
  </si>
  <si>
    <r>
      <rPr>
        <sz val="10"/>
        <color theme="1"/>
        <rFont val="Calibri Light"/>
        <family val="2"/>
      </rPr>
      <t>3BBB Ballarat Community FM Radio Cooperative Ltd (Voice FM 99.9)</t>
    </r>
  </si>
  <si>
    <r>
      <rPr>
        <sz val="10"/>
        <color theme="1"/>
        <rFont val="Calibri Light"/>
        <family val="2"/>
      </rPr>
      <t>3GCB Gippsland Christian Broadcasters Inc (Life FM Gippsland)</t>
    </r>
  </si>
  <si>
    <r>
      <rPr>
        <sz val="10"/>
        <color theme="1"/>
        <rFont val="Calibri Light"/>
        <family val="2"/>
      </rPr>
      <t>Employ Station Co-ordinator to improve governance, gender balance and environmental footprint</t>
    </r>
  </si>
  <si>
    <r>
      <rPr>
        <sz val="10"/>
        <color theme="1"/>
        <rFont val="Calibri Light"/>
        <family val="2"/>
      </rPr>
      <t>3GFM Strengthening Goldfields Community Radio Incorporated (Goldfields FM)</t>
    </r>
  </si>
  <si>
    <r>
      <rPr>
        <sz val="10"/>
        <color theme="1"/>
        <rFont val="Calibri Light"/>
        <family val="2"/>
      </rPr>
      <t>3GRR Echuca Moama Broadcast Service Inc (Radio EMFM)</t>
    </r>
  </si>
  <si>
    <r>
      <rPr>
        <sz val="10"/>
        <color theme="1"/>
        <rFont val="Calibri Light"/>
        <family val="2"/>
      </rPr>
      <t>Relocate premises to new building and strategic planning</t>
    </r>
  </si>
  <si>
    <r>
      <rPr>
        <sz val="10"/>
        <color theme="1"/>
        <rFont val="Calibri Light"/>
        <family val="2"/>
      </rPr>
      <t>Employ a Station Manager, upgrade transmission equipment and governance policies to increase income and community engagement</t>
    </r>
  </si>
  <si>
    <r>
      <rPr>
        <sz val="10"/>
        <color theme="1"/>
        <rFont val="Calibri Light"/>
        <family val="2"/>
      </rPr>
      <t>3KND First Australians Media Enterprises Aboriginal Corporation</t>
    </r>
  </si>
  <si>
    <r>
      <rPr>
        <sz val="10"/>
        <color theme="1"/>
        <rFont val="Calibri Light"/>
        <family val="2"/>
      </rPr>
      <t>3KND Go Kool 'N' Country @ Tamworth CMF</t>
    </r>
  </si>
  <si>
    <r>
      <rPr>
        <sz val="10"/>
        <color theme="1"/>
        <rFont val="Calibri Light"/>
        <family val="2"/>
      </rPr>
      <t>Plans for taking the next step in development and growth</t>
    </r>
  </si>
  <si>
    <r>
      <rPr>
        <sz val="10"/>
        <color theme="1"/>
        <rFont val="Calibri Light"/>
        <family val="2"/>
      </rPr>
      <t>3ONE Goulburn Valley Community Radio Inc (ONE FM Live &amp; Local)</t>
    </r>
  </si>
  <si>
    <r>
      <rPr>
        <sz val="10"/>
        <color theme="1"/>
        <rFont val="Calibri Light"/>
        <family val="2"/>
      </rPr>
      <t>Strengthen governance and financial sustainability</t>
    </r>
  </si>
  <si>
    <r>
      <rPr>
        <sz val="10"/>
        <color theme="1"/>
        <rFont val="Calibri Light"/>
        <family val="2"/>
      </rPr>
      <t>3PBS Progressive Broadcasting Service Co-operative Ltd</t>
    </r>
  </si>
  <si>
    <r>
      <rPr>
        <sz val="10"/>
        <color theme="1"/>
        <rFont val="Calibri Light"/>
        <family val="2"/>
      </rPr>
      <t>3PLS Geelong Ethnic Communities Council Inc (The Pulse) (Diversitat)</t>
    </r>
  </si>
  <si>
    <r>
      <rPr>
        <sz val="10"/>
        <color theme="1"/>
        <rFont val="Calibri Light"/>
        <family val="2"/>
      </rPr>
      <t>Improve financial sustainability and community engagement</t>
    </r>
  </si>
  <si>
    <r>
      <rPr>
        <sz val="10"/>
        <color theme="1"/>
        <rFont val="Calibri Light"/>
        <family val="2"/>
      </rPr>
      <t>Increase income and community engagement</t>
    </r>
  </si>
  <si>
    <r>
      <rPr>
        <sz val="10"/>
        <color theme="1"/>
        <rFont val="Calibri Light"/>
        <family val="2"/>
      </rPr>
      <t>Operations, OB Renewal and Financial Sustainability Project</t>
    </r>
  </si>
  <si>
    <r>
      <rPr>
        <sz val="10"/>
        <color theme="1"/>
        <rFont val="Calibri Light"/>
        <family val="2"/>
      </rPr>
      <t>3SCB Southern Community Broadcasters Inc (Southern FM)</t>
    </r>
  </si>
  <si>
    <r>
      <rPr>
        <sz val="10"/>
        <color theme="1"/>
        <rFont val="Calibri Light"/>
        <family val="2"/>
      </rPr>
      <t>3VKV Kiewa Valley Community Radio Association Inc (Alpine Radio)</t>
    </r>
  </si>
  <si>
    <r>
      <rPr>
        <sz val="10"/>
        <color theme="1"/>
        <rFont val="Calibri Light"/>
        <family val="2"/>
      </rPr>
      <t>Increase income, youth participation and improve gender balance</t>
    </r>
  </si>
  <si>
    <r>
      <rPr>
        <sz val="10"/>
        <color theme="1"/>
        <rFont val="Calibri Light"/>
        <family val="2"/>
      </rPr>
      <t>3WTL Central Victoria Gospel Radio Inc (Life FM Bendigo)</t>
    </r>
  </si>
  <si>
    <r>
      <rPr>
        <sz val="10"/>
        <color theme="1"/>
        <rFont val="Calibri Light"/>
        <family val="2"/>
      </rPr>
      <t>Central Victorian Community Broadcasters Inc (Phoenix FM)</t>
    </r>
  </si>
  <si>
    <r>
      <rPr>
        <sz val="10"/>
        <color theme="1"/>
        <rFont val="Calibri Light"/>
        <family val="2"/>
      </rPr>
      <t>Employ staff to support strategic planning, community engagement and increase income sources</t>
    </r>
  </si>
  <si>
    <r>
      <rPr>
        <sz val="10"/>
        <color theme="1"/>
        <rFont val="Calibri Light"/>
        <family val="2"/>
      </rPr>
      <t>Employ a Training &amp; Volunteer Coordinator, Increase Skills Training</t>
    </r>
  </si>
  <si>
    <r>
      <rPr>
        <sz val="10"/>
        <color theme="1"/>
        <rFont val="Calibri Light"/>
        <family val="2"/>
      </rPr>
      <t>National Ethnic and Multicultural Broadcasters' Council (NEMBC)</t>
    </r>
  </si>
  <si>
    <r>
      <rPr>
        <sz val="10"/>
        <color theme="1"/>
        <rFont val="Calibri Light"/>
        <family val="2"/>
      </rPr>
      <t>Improve gender equity and increase volunteers/members/subscribers</t>
    </r>
  </si>
  <si>
    <r>
      <rPr>
        <sz val="10"/>
        <color theme="1"/>
        <rFont val="Calibri Light"/>
        <family val="2"/>
      </rPr>
      <t>Salary subsidies and training to improve governance, community engagement and increase income</t>
    </r>
  </si>
  <si>
    <r>
      <rPr>
        <sz val="10"/>
        <color theme="1"/>
        <rFont val="Calibri Light"/>
        <family val="2"/>
      </rPr>
      <t>Western Regional Media Aboriginal Corporation (W.R.M.A.C.)</t>
    </r>
  </si>
  <si>
    <r>
      <rPr>
        <sz val="10"/>
        <color theme="1"/>
        <rFont val="Calibri Light"/>
        <family val="2"/>
      </rPr>
      <t>6AUG Augusta Community Resource Centre Inc (2oceansFM)</t>
    </r>
  </si>
  <si>
    <r>
      <rPr>
        <sz val="10"/>
        <color theme="1"/>
        <rFont val="Calibri Light"/>
        <family val="2"/>
      </rPr>
      <t>6CCR Creative Community Radio Inc (Radio Fremantle)</t>
    </r>
  </si>
  <si>
    <r>
      <rPr>
        <sz val="10"/>
        <color theme="1"/>
        <rFont val="Calibri Light"/>
        <family val="2"/>
      </rPr>
      <t>6EBA Multicultural Radio &amp; Television Association Of WA Inc</t>
    </r>
  </si>
  <si>
    <r>
      <rPr>
        <sz val="10"/>
        <color theme="1"/>
        <rFont val="Calibri Light"/>
        <family val="2"/>
      </rPr>
      <t>Support operation costs to improve governance and community engagement</t>
    </r>
  </si>
  <si>
    <r>
      <rPr>
        <sz val="10"/>
        <color theme="1"/>
        <rFont val="Calibri Light"/>
        <family val="2"/>
      </rPr>
      <t>6ESP Esperance Sonshine Broadcaster's Inc (103.9 Hopefm)</t>
    </r>
  </si>
  <si>
    <r>
      <rPr>
        <sz val="10"/>
        <color theme="1"/>
        <rFont val="Calibri Light"/>
        <family val="2"/>
      </rPr>
      <t>Improve financial sustainability through remote monitoring  and irrigation of transmitter site</t>
    </r>
  </si>
  <si>
    <r>
      <rPr>
        <sz val="10"/>
        <color theme="1"/>
        <rFont val="Calibri Light"/>
        <family val="2"/>
      </rPr>
      <t>6GME Broome Aboriginal Media Association Aboriginal Corporation (BAMA)</t>
    </r>
  </si>
  <si>
    <r>
      <rPr>
        <sz val="10"/>
        <color theme="1"/>
        <rFont val="Calibri Light"/>
        <family val="2"/>
      </rPr>
      <t>6TCR Wanneroo Joondalup Regional Broadcasting Assn Inc (Twin Cities FM)</t>
    </r>
  </si>
  <si>
    <r>
      <rPr>
        <sz val="10"/>
        <color theme="1"/>
        <rFont val="Calibri Light"/>
        <family val="2"/>
      </rPr>
      <t>Strengthening governance frameworks through leadership training</t>
    </r>
  </si>
  <si>
    <r>
      <rPr>
        <sz val="10"/>
        <color theme="1"/>
        <rFont val="Calibri Light"/>
        <family val="2"/>
      </rPr>
      <t>Improve financial sustainability through transmission support and upgrade</t>
    </r>
  </si>
  <si>
    <r>
      <rPr>
        <sz val="10"/>
        <color theme="1"/>
        <rFont val="Calibri Light"/>
        <family val="2"/>
      </rPr>
      <t>Great Southern FM 100.9FM (formerly 6CRA Albany Community Radio)</t>
    </r>
  </si>
  <si>
    <r>
      <rPr>
        <sz val="10"/>
        <color theme="1"/>
        <rFont val="Calibri Light"/>
        <family val="2"/>
      </rPr>
      <t>MAMA Midwest Aboriginal Media Association (Radio MAMA)</t>
    </r>
  </si>
  <si>
    <r>
      <rPr>
        <sz val="10"/>
        <color theme="1"/>
        <rFont val="Calibri Light"/>
        <family val="2"/>
      </rPr>
      <t>Increase community engagement through a network upgrade</t>
    </r>
  </si>
  <si>
    <r>
      <rPr>
        <sz val="10"/>
        <color theme="1"/>
        <rFont val="Calibri Light"/>
        <family val="2"/>
      </rPr>
      <t>Local First Nation stories through 360 virtual reality</t>
    </r>
  </si>
  <si>
    <t>Bellingen</t>
  </si>
  <si>
    <t>Wellingon</t>
  </si>
  <si>
    <t>Armidale</t>
  </si>
  <si>
    <t xml:space="preserve">Specialist radio programming </t>
  </si>
  <si>
    <t>Specialist radio programming, Youth in Action and Community Newsroom projects</t>
  </si>
  <si>
    <t>2BBB Bellinger Community Communications Co-operative Ltd</t>
  </si>
  <si>
    <t>Equipment upgrade - replace Dorrigo transmitter</t>
  </si>
  <si>
    <t>1WAY FM Canberra Christian Radio Ltd</t>
  </si>
  <si>
    <t>Print Handicapped Radio of the ACT Inc</t>
  </si>
  <si>
    <t>2AAA Wagga Wagga Community Media Inc</t>
  </si>
  <si>
    <t>2AIR Coffs Coast Community Radio Inc</t>
  </si>
  <si>
    <t>2BAB Bay &amp; Basin Community Resources Ltd</t>
  </si>
  <si>
    <t>2BJG Binjang Community Radio Inc</t>
  </si>
  <si>
    <t>Tarree</t>
  </si>
  <si>
    <r>
      <t xml:space="preserve">Specialist Radio Programming, </t>
    </r>
    <r>
      <rPr>
        <i/>
        <sz val="10"/>
        <color theme="1"/>
        <rFont val="Calibri Light"/>
        <family val="2"/>
      </rPr>
      <t>Dis and Dat</t>
    </r>
    <r>
      <rPr>
        <sz val="10"/>
        <color theme="1"/>
        <rFont val="Calibri Light"/>
        <family val="2"/>
      </rPr>
      <t xml:space="preserve"> disability advocacy program and </t>
    </r>
    <r>
      <rPr>
        <i/>
        <sz val="10"/>
        <color theme="1"/>
        <rFont val="Calibri Light"/>
        <family val="2"/>
      </rPr>
      <t>Youth Radio</t>
    </r>
  </si>
  <si>
    <t>Creation of strategic plan and policies update</t>
  </si>
  <si>
    <t>2CVC Clarence Valley Christian Broadcasters Inc</t>
  </si>
  <si>
    <t>2CHY Community Radio 104.1 CHY FM Inc</t>
  </si>
  <si>
    <t>Outside broadcast tralier</t>
  </si>
  <si>
    <t>Membership Development Manager - partial salary subsidy</t>
  </si>
  <si>
    <r>
      <rPr>
        <i/>
        <sz val="10"/>
        <color theme="1"/>
        <rFont val="Calibri Light"/>
        <family val="2"/>
      </rPr>
      <t>All The Best -</t>
    </r>
    <r>
      <rPr>
        <sz val="10"/>
        <color theme="1"/>
        <rFont val="Calibri Light"/>
        <family val="2"/>
      </rPr>
      <t xml:space="preserve"> Emerging Australian Storytelling</t>
    </r>
  </si>
  <si>
    <t>2GCR Goulburn Community Radio Association Inc</t>
  </si>
  <si>
    <t>Hornsby Westfield</t>
  </si>
  <si>
    <t>2HHH FM Ltd</t>
  </si>
  <si>
    <r>
      <t xml:space="preserve">Ethnic programs and </t>
    </r>
    <r>
      <rPr>
        <i/>
        <sz val="10"/>
        <color theme="1"/>
        <rFont val="Calibri Light"/>
        <family val="2"/>
      </rPr>
      <t>Talking Newspaper</t>
    </r>
    <r>
      <rPr>
        <sz val="10"/>
        <color theme="1"/>
        <rFont val="Calibri Light"/>
        <family val="2"/>
      </rPr>
      <t xml:space="preserve"> </t>
    </r>
  </si>
  <si>
    <t>Transmission and broadcast support</t>
  </si>
  <si>
    <t>2NIM Nimbin Independent Media Inc</t>
  </si>
  <si>
    <t>2NSB Northside Broadcasting Co-operative Ltd</t>
  </si>
  <si>
    <t>2OCB Orange Community Broadcasters Inc</t>
  </si>
  <si>
    <t>Budgewoi</t>
  </si>
  <si>
    <t>2PAR Paradise FM Community Radio Association Inc</t>
  </si>
  <si>
    <r>
      <t xml:space="preserve">The I Dunno, Whatever Show and Having a Go and </t>
    </r>
    <r>
      <rPr>
        <i/>
        <sz val="10"/>
        <color theme="1"/>
        <rFont val="Calibri Light"/>
        <family val="2"/>
      </rPr>
      <t>Rock &amp; Roll Research</t>
    </r>
  </si>
  <si>
    <t>Burwood North</t>
  </si>
  <si>
    <t>2REM Community Radio Albury Wodonga Co-operative Society Ltd</t>
  </si>
  <si>
    <t>Specialist radio programming  and Outside the Mainstream</t>
  </si>
  <si>
    <t>Warabrook</t>
  </si>
  <si>
    <t>2RFM Newcastle Christian Broadcasters Ltd (Rhema FM)</t>
  </si>
  <si>
    <t>2RDJ-FM Community Radio Co-op Ltd</t>
  </si>
  <si>
    <t>Creating station sustainability through effective management, planning and core stability</t>
  </si>
  <si>
    <t>2RRR Ryde Regional Radio Co-operative</t>
  </si>
  <si>
    <t>Eden</t>
  </si>
  <si>
    <r>
      <rPr>
        <i/>
        <sz val="10"/>
        <color theme="1"/>
        <rFont val="Calibri Light"/>
        <family val="2"/>
      </rPr>
      <t>The Wire</t>
    </r>
    <r>
      <rPr>
        <sz val="10"/>
        <color theme="1"/>
        <rFont val="Calibri Light"/>
        <family val="2"/>
      </rPr>
      <t xml:space="preserve">, </t>
    </r>
    <r>
      <rPr>
        <i/>
        <sz val="10"/>
        <color theme="1"/>
        <rFont val="Calibri Light"/>
        <family val="2"/>
      </rPr>
      <t>On the Money</t>
    </r>
    <r>
      <rPr>
        <sz val="10"/>
        <color theme="1"/>
        <rFont val="Calibri Light"/>
        <family val="2"/>
      </rPr>
      <t xml:space="preserve"> and </t>
    </r>
    <r>
      <rPr>
        <i/>
        <sz val="10"/>
        <color theme="1"/>
        <rFont val="Calibri Light"/>
        <family val="2"/>
      </rPr>
      <t>Fourth Estate</t>
    </r>
  </si>
  <si>
    <t>2TLP  Midnorthcoast Indigenous Broadcasters Aboriginal Association Corporation (MIBAAC)</t>
  </si>
  <si>
    <t>2WAR Warrumbungles Community Broadcasting Association Inc</t>
  </si>
  <si>
    <t>2WKT Highland FM 107.1 Co-operative Ltd</t>
  </si>
  <si>
    <t>Yass</t>
  </si>
  <si>
    <t>2YAS Yass Community Radio Association Inc</t>
  </si>
  <si>
    <t>Sector Investment grants 2018/19 (multi-year)</t>
  </si>
  <si>
    <t>Transmission expenses from 1 July 2020 to 30 June 2021</t>
  </si>
  <si>
    <t>National training programs 2018 to 2021</t>
  </si>
  <si>
    <t>CBOnline 2018 to 2021</t>
  </si>
  <si>
    <t>Amrap 2018 to 2021</t>
  </si>
  <si>
    <t>General 2018 to 2021</t>
  </si>
  <si>
    <t>Digital Radio Project  2018 to 2021</t>
  </si>
  <si>
    <t>Transmission-Content Distribution Hub  2018 to 2021</t>
  </si>
  <si>
    <t>News 2018 to 2021</t>
  </si>
  <si>
    <t>Lord Howe Island</t>
  </si>
  <si>
    <t>Lord Howe Island Radio Station Association Inc</t>
  </si>
  <si>
    <t>Rhema FM Tamworth Inc</t>
  </si>
  <si>
    <t>Funding for transmission/linking costs, salary subsidy and disability community engagement</t>
  </si>
  <si>
    <t>RPH Australia Co-operative Ltd</t>
  </si>
  <si>
    <t xml:space="preserve">RPH NSW </t>
  </si>
  <si>
    <t>Sector coordination 2020 to 2021</t>
  </si>
  <si>
    <t>Barham</t>
  </si>
  <si>
    <t>Support Technorama Conference and Represent! bursary</t>
  </si>
  <si>
    <t>2020 sustainability and excellence in community broadcasting service delivery</t>
  </si>
  <si>
    <t>Develop strategic plan to embed best practice governance, develop social enterprise to engage and support the community while ensuring financial sustainability</t>
  </si>
  <si>
    <t xml:space="preserve">Building technical foundation for community, content and culture </t>
  </si>
  <si>
    <t>Radio reading</t>
  </si>
  <si>
    <t>8GGG Darwin Christian Broadcasters Association Inc (Darwin's 97 Seven)</t>
  </si>
  <si>
    <t>8KIN CAAMA Central Australian Aboriginal Media Association</t>
  </si>
  <si>
    <t>8MAB Mabunji Aboriginal Resource Association Inc</t>
  </si>
  <si>
    <t>Borroloola</t>
  </si>
  <si>
    <t>Yolŋu Radio emergency system upgrade – Winnellie office</t>
  </si>
  <si>
    <t>Improve financial sustainability through remote monitoring system and server upgrade</t>
  </si>
  <si>
    <r>
      <t xml:space="preserve">2019 to 2021 events, </t>
    </r>
    <r>
      <rPr>
        <i/>
        <sz val="10"/>
        <color theme="1"/>
        <rFont val="Calibri Light"/>
        <family val="2"/>
      </rPr>
      <t>indigiTUBE</t>
    </r>
    <r>
      <rPr>
        <sz val="10"/>
        <color theme="1"/>
        <rFont val="Calibri Light"/>
        <family val="2"/>
      </rPr>
      <t xml:space="preserve"> salary subsidy (2020/21), FNMAward (2020/21)</t>
    </r>
  </si>
  <si>
    <t>ICTV Indigenous Community Television Ltd</t>
  </si>
  <si>
    <t>Strengthening governance and building community</t>
  </si>
  <si>
    <t>2020 ICTV Video Awards live broadcast</t>
  </si>
  <si>
    <r>
      <t xml:space="preserve">Specialist RIBS programming 2020/21 and </t>
    </r>
    <r>
      <rPr>
        <i/>
        <sz val="10"/>
        <color theme="1"/>
        <rFont val="Calibri Light"/>
        <family val="2"/>
      </rPr>
      <t>Tanami Football League</t>
    </r>
    <r>
      <rPr>
        <sz val="10"/>
        <color theme="1"/>
        <rFont val="Calibri Light"/>
        <family val="2"/>
      </rPr>
      <t xml:space="preserve"> podcast series</t>
    </r>
  </si>
  <si>
    <t>4AAA Brisbane Indigenous Media Association Inc 98.9FM</t>
  </si>
  <si>
    <r>
      <rPr>
        <i/>
        <sz val="10"/>
        <color theme="1"/>
        <rFont val="Calibri Light"/>
        <family val="2"/>
      </rPr>
      <t xml:space="preserve">Let's Talk </t>
    </r>
    <r>
      <rPr>
        <sz val="10"/>
        <color theme="1"/>
        <rFont val="Calibri Light"/>
        <family val="2"/>
      </rPr>
      <t>production</t>
    </r>
  </si>
  <si>
    <t>4BI Brisbane Interactive Radio Group Inc (Brisbane Youth Radio / Switch 1197)</t>
  </si>
  <si>
    <t>4CCR Cairns Community Broadcasters Inc (Cairns FM89.1)</t>
  </si>
  <si>
    <r>
      <t xml:space="preserve">National </t>
    </r>
    <r>
      <rPr>
        <i/>
        <sz val="10"/>
        <color theme="1"/>
        <rFont val="Calibri Light"/>
        <family val="2"/>
      </rPr>
      <t>TalkBlack</t>
    </r>
    <r>
      <rPr>
        <sz val="10"/>
        <color theme="1"/>
        <rFont val="Calibri Light"/>
        <family val="2"/>
      </rPr>
      <t xml:space="preserve"> and </t>
    </r>
    <r>
      <rPr>
        <i/>
        <sz val="10"/>
        <color theme="1"/>
        <rFont val="Calibri Light"/>
        <family val="2"/>
      </rPr>
      <t>Blak Law Tribal Edition</t>
    </r>
  </si>
  <si>
    <t>Broadcast quality, transmission, operations, governance, financial sustainability, environmental impact, community engagement</t>
  </si>
  <si>
    <t>Specialist Radio Programming Ethnic 2020 to 2021</t>
  </si>
  <si>
    <t>WOW Australia - Women Of the World Festival broadcast project</t>
  </si>
  <si>
    <t>4FRB Family Radio Ltd (96five Family Radio)</t>
  </si>
  <si>
    <t>4GCR Cooloola Christian Radio Association Inc (91.5FM)</t>
  </si>
  <si>
    <t>4MBS Music Broadcasting Society Of Queensland Ltd (Classic FM)</t>
  </si>
  <si>
    <t>Gold Coast</t>
  </si>
  <si>
    <t>4MUR Mackay &amp; District Aboriginal &amp; Islander Media Association Ltd (My105.9FM)</t>
  </si>
  <si>
    <t>4MW Torres Strait Islander Media Association (TSIMA) Inc</t>
  </si>
  <si>
    <t>Thursday Island</t>
  </si>
  <si>
    <t xml:space="preserve">Caboolture </t>
  </si>
  <si>
    <t>4RGL Gladstone &amp; District Christian Broadcasting Association Inc (91.9 Fresh FM)</t>
  </si>
  <si>
    <t>Boonah</t>
  </si>
  <si>
    <t>4RIM Scenic Rim Broadcasting Association Inc</t>
  </si>
  <si>
    <t>4RPH Queensland Radio for the Print Handicapped Ltd (Reading Radio)</t>
  </si>
  <si>
    <t>Spring Hill</t>
  </si>
  <si>
    <t>Increase community engagement</t>
  </si>
  <si>
    <t>Emergency transmission support</t>
  </si>
  <si>
    <r>
      <t xml:space="preserve">Wik-Mungkan language documentary series (Film #1): </t>
    </r>
    <r>
      <rPr>
        <i/>
        <sz val="10"/>
        <color theme="1"/>
        <rFont val="Calibri Light"/>
        <family val="2"/>
      </rPr>
      <t>Wik Firestick Story</t>
    </r>
  </si>
  <si>
    <t>Encore Community Radio Association Inc (Phoenix 96.3fm)</t>
  </si>
  <si>
    <t>4YOU Capricorn Community Radio Inc</t>
  </si>
  <si>
    <t>4WBR Wide Bay Christian Broadcasters Association Inc (Rhema FM Wide Bay)</t>
  </si>
  <si>
    <t>4TCB Townsville Christian Broadcasters Association Inc (Live FM)</t>
  </si>
  <si>
    <t>Tanunda</t>
  </si>
  <si>
    <t xml:space="preserve">Bundaberg </t>
  </si>
  <si>
    <t>4CSB Community Radio of Wondai Assoc Inc (Crow FM 90.7)</t>
  </si>
  <si>
    <t>Glandore</t>
  </si>
  <si>
    <t>5DDD Progressive Music Broadcasting Association Inc (ThreeD Radio)</t>
  </si>
  <si>
    <t>Coober Pedy</t>
  </si>
  <si>
    <t>5EFM Encounter FM Community Broadcasters Association Inc (Fleurieu FM)</t>
  </si>
  <si>
    <t>Bwgcolman Radio repairs</t>
  </si>
  <si>
    <t>Queensland Police-Citizens Youth Welfare Association  (Bwgcolman)</t>
  </si>
  <si>
    <r>
      <rPr>
        <i/>
        <sz val="10"/>
        <color theme="1"/>
        <rFont val="Calibri Light"/>
        <family val="2"/>
      </rPr>
      <t xml:space="preserve">Talking Adelaide - </t>
    </r>
    <r>
      <rPr>
        <sz val="10"/>
        <color theme="1"/>
        <rFont val="Calibri Light"/>
        <family val="2"/>
      </rPr>
      <t>3 short documentary films and 3 Podcasts</t>
    </r>
  </si>
  <si>
    <t>5PBA Para Broadcasters Association. Inc</t>
  </si>
  <si>
    <t>RRR Woomera Access Radio Inc (Triple R FM - Rocket Radio)</t>
  </si>
  <si>
    <t>5UMA Umeewarra Aboriginal Media Association Inc</t>
  </si>
  <si>
    <t>Specialist radio programming  and Yunggorendi Ngayirra Wingkurila - Yunggorendi through the airwaves</t>
  </si>
  <si>
    <t>SACBA South Australian Community Broadcasters Association Inc</t>
  </si>
  <si>
    <t xml:space="preserve">Adelaide </t>
  </si>
  <si>
    <t>Building community engagement and financial sustainability through a state conference, station assistance program and off-grid trials</t>
  </si>
  <si>
    <t>Tribe FM Inc</t>
  </si>
  <si>
    <t>Willunga</t>
  </si>
  <si>
    <t>Pump Up the Volume for Hobart's young people</t>
  </si>
  <si>
    <r>
      <rPr>
        <i/>
        <sz val="10"/>
        <color theme="1"/>
        <rFont val="Calibri Light"/>
        <family val="2"/>
      </rPr>
      <t>That’s what I call Science</t>
    </r>
    <r>
      <rPr>
        <sz val="10"/>
        <color theme="1"/>
        <rFont val="Calibri Light"/>
        <family val="2"/>
      </rPr>
      <t xml:space="preserve"> (That’s Science)</t>
    </r>
  </si>
  <si>
    <t>Equipment upgrade and salary</t>
  </si>
  <si>
    <t>UPS replacement</t>
  </si>
  <si>
    <r>
      <rPr>
        <i/>
        <sz val="10"/>
        <color theme="1"/>
        <rFont val="Calibri Light"/>
        <family val="2"/>
      </rPr>
      <t xml:space="preserve">Cardi Cardi </t>
    </r>
    <r>
      <rPr>
        <sz val="10"/>
        <color theme="1"/>
        <rFont val="Calibri Light"/>
        <family val="2"/>
      </rPr>
      <t>2020</t>
    </r>
  </si>
  <si>
    <t>Outdoor broadcasts</t>
  </si>
  <si>
    <r>
      <t xml:space="preserve">Ethnic and Indigenous radio programming July 2018 to June 2019, production of </t>
    </r>
    <r>
      <rPr>
        <i/>
        <sz val="10"/>
        <color theme="1"/>
        <rFont val="Calibri Light"/>
        <family val="2"/>
      </rPr>
      <t>Lost in Science</t>
    </r>
    <r>
      <rPr>
        <sz val="10"/>
        <color theme="1"/>
        <rFont val="Calibri Light"/>
        <family val="2"/>
      </rPr>
      <t xml:space="preserve">, </t>
    </r>
    <r>
      <rPr>
        <i/>
        <sz val="10"/>
        <color theme="1"/>
        <rFont val="Calibri Light"/>
        <family val="2"/>
      </rPr>
      <t>Stick Together</t>
    </r>
    <r>
      <rPr>
        <sz val="10"/>
        <color theme="1"/>
        <rFont val="Calibri Light"/>
        <family val="2"/>
      </rPr>
      <t xml:space="preserve"> and  </t>
    </r>
    <r>
      <rPr>
        <i/>
        <sz val="10"/>
        <color theme="1"/>
        <rFont val="Calibri Light"/>
        <family val="2"/>
      </rPr>
      <t>Women on the Line</t>
    </r>
    <r>
      <rPr>
        <sz val="10"/>
        <color theme="1"/>
        <rFont val="Calibri Light"/>
        <family val="2"/>
      </rPr>
      <t xml:space="preserve"> in 2018 to 2019, and production of </t>
    </r>
    <r>
      <rPr>
        <i/>
        <sz val="10"/>
        <color theme="1"/>
        <rFont val="Calibri Light"/>
        <family val="2"/>
      </rPr>
      <t>Earth Matters</t>
    </r>
    <r>
      <rPr>
        <sz val="10"/>
        <color theme="1"/>
        <rFont val="Calibri Light"/>
        <family val="2"/>
      </rPr>
      <t xml:space="preserve"> and </t>
    </r>
    <r>
      <rPr>
        <i/>
        <sz val="10"/>
        <color theme="1"/>
        <rFont val="Calibri Light"/>
        <family val="2"/>
      </rPr>
      <t>Accent of Women</t>
    </r>
    <r>
      <rPr>
        <sz val="10"/>
        <color theme="1"/>
        <rFont val="Calibri Light"/>
        <family val="2"/>
      </rPr>
      <t xml:space="preserve"> for 2018 to 2021</t>
    </r>
  </si>
  <si>
    <r>
      <rPr>
        <i/>
        <sz val="10"/>
        <color theme="1"/>
        <rFont val="Calibri Light"/>
        <family val="2"/>
      </rPr>
      <t>Beyond the Bars</t>
    </r>
    <r>
      <rPr>
        <sz val="10"/>
        <color theme="1"/>
        <rFont val="Calibri Light"/>
        <family val="2"/>
      </rPr>
      <t xml:space="preserve"> 2019to 2022</t>
    </r>
  </si>
  <si>
    <t>Strategic planning</t>
  </si>
  <si>
    <r>
      <t xml:space="preserve">Specialist radio programming, </t>
    </r>
    <r>
      <rPr>
        <i/>
        <sz val="10"/>
        <color theme="1"/>
        <rFont val="Calibri Light"/>
        <family val="2"/>
      </rPr>
      <t>Women on the Line</t>
    </r>
    <r>
      <rPr>
        <sz val="10"/>
        <color theme="1"/>
        <rFont val="Calibri Light"/>
        <family val="2"/>
      </rPr>
      <t xml:space="preserve">, </t>
    </r>
    <r>
      <rPr>
        <i/>
        <sz val="10"/>
        <color theme="1"/>
        <rFont val="Calibri Light"/>
        <family val="2"/>
      </rPr>
      <t xml:space="preserve">Stick Together </t>
    </r>
    <r>
      <rPr>
        <sz val="10"/>
        <color theme="1"/>
        <rFont val="Calibri Light"/>
        <family val="2"/>
      </rPr>
      <t xml:space="preserve">and </t>
    </r>
    <r>
      <rPr>
        <i/>
        <sz val="10"/>
        <color theme="1"/>
        <rFont val="Calibri Light"/>
        <family val="2"/>
      </rPr>
      <t>Lost in Science</t>
    </r>
    <r>
      <rPr>
        <sz val="10"/>
        <color theme="1"/>
        <rFont val="Calibri Light"/>
        <family val="2"/>
      </rPr>
      <t xml:space="preserve"> </t>
    </r>
  </si>
  <si>
    <t>3GCR Gippsland Community Radio Society Co-operative Ltd (Gippsland FM)</t>
  </si>
  <si>
    <t>3CR Community Radio Federation Ltd</t>
  </si>
  <si>
    <t>3BGR Ballarat Gospel Radio Inc (Good News Radio A Voice of Hope)</t>
  </si>
  <si>
    <t>3BBR West Gippsland Community Radio Inc</t>
  </si>
  <si>
    <t>7MID Southern Midlands Community Radio Station Inc</t>
  </si>
  <si>
    <t>MVFM Meander Valley Community Radio Inc</t>
  </si>
  <si>
    <t>King Island Community Radio Inc</t>
  </si>
  <si>
    <t>7THE Hobart FM Inc</t>
  </si>
  <si>
    <t>7RPH Print Radio Tasmania Inc</t>
  </si>
  <si>
    <t>7RGY Huon FM Community Radio Inc</t>
  </si>
  <si>
    <t>7EDG Tasmanian Youth Broadcasters Inc (Edge Radio)</t>
  </si>
  <si>
    <t>PY Pitjantjatjara Yankunytjatjara Media Association</t>
  </si>
  <si>
    <t>Lofty Community Media Inc</t>
  </si>
  <si>
    <t>C44 Adelaide Ltd</t>
  </si>
  <si>
    <t>5THE Millicent Community Access Radio Inc</t>
  </si>
  <si>
    <t>5ROX 105.5 Roxfm Inc</t>
  </si>
  <si>
    <t>5PBA Para Broadcasters Association Inc</t>
  </si>
  <si>
    <t>3GGR Geelong Christian Media Inc (96three FM)</t>
  </si>
  <si>
    <t>Specialist radio programming  for ethnic and RPH listeners</t>
  </si>
  <si>
    <t>3MBR Mallee Community Broadcasters Inc</t>
  </si>
  <si>
    <t>Upgrade studio transmitter link</t>
  </si>
  <si>
    <t>3MBS Music Broadcasting Society of Victoria Ltd (Fine Music Melbourne)</t>
  </si>
  <si>
    <t>Activate the Space project</t>
  </si>
  <si>
    <t>3MFM South Gippsland FM Radio Inc</t>
  </si>
  <si>
    <t>3MGB Mallacoota &amp; Genoa Broadcasting Association Inc</t>
  </si>
  <si>
    <t>Transmission subsidy and backup generator</t>
  </si>
  <si>
    <t>3OCR Ocr FM Inc</t>
  </si>
  <si>
    <t>3NOW North West Community Radio Association Inc (North West FM)</t>
  </si>
  <si>
    <t>Multicultural programming 2020 to 2021</t>
  </si>
  <si>
    <t>3REG Radio East Gippsland Inc</t>
  </si>
  <si>
    <t>Strengthening governance, financial sustainability and building community</t>
  </si>
  <si>
    <t>Fitzroy</t>
  </si>
  <si>
    <t>Inclusive future building</t>
  </si>
  <si>
    <t>Off the Record</t>
  </si>
  <si>
    <t>3RRR Triple R Broadcasters Ltd (Triple R)</t>
  </si>
  <si>
    <t>Strategic planning and governance training</t>
  </si>
  <si>
    <t>Governance training</t>
  </si>
  <si>
    <t>3SYN Student Youth Network Inc</t>
  </si>
  <si>
    <r>
      <rPr>
        <i/>
        <sz val="10"/>
        <color theme="1"/>
        <rFont val="Calibri Light"/>
        <family val="2"/>
      </rPr>
      <t>Schools On Air</t>
    </r>
    <r>
      <rPr>
        <sz val="10"/>
        <color theme="1"/>
        <rFont val="Calibri Light"/>
        <family val="2"/>
      </rPr>
      <t xml:space="preserve"> and SYN Podcast Incubator</t>
    </r>
  </si>
  <si>
    <t>3TLR Albury Wodonga Christian Broadcasters Inc (98.5 The Light)</t>
  </si>
  <si>
    <t>Wodonga</t>
  </si>
  <si>
    <t>RPH Programs</t>
  </si>
  <si>
    <t>Strategic planning, Station Manager and transmission expenses</t>
  </si>
  <si>
    <t>3WAY Community Radio Endeavour Warrnambool Inc</t>
  </si>
  <si>
    <t>Reaching Out project</t>
  </si>
  <si>
    <t>NEMBC Australian sector coordination 2020 to 2021</t>
  </si>
  <si>
    <t>NEMBC multicultural AFL TV and radio news and reviews project</t>
  </si>
  <si>
    <r>
      <rPr>
        <i/>
        <sz val="10"/>
        <color theme="1"/>
        <rFont val="Calibri Light"/>
        <family val="2"/>
      </rPr>
      <t>Studio 1</t>
    </r>
    <r>
      <rPr>
        <sz val="10"/>
        <color theme="1"/>
        <rFont val="Calibri Light"/>
        <family val="2"/>
      </rPr>
      <t xml:space="preserve"> - VA Radio's national interactive current affairs program</t>
    </r>
  </si>
  <si>
    <t>Seymour Puckapunyal Community Radio Inc (Seymour FM)</t>
  </si>
  <si>
    <t>Radio KLFM Inc</t>
  </si>
  <si>
    <t>3ZZZ Ethnic Community Broadcasting Association Of Victoria Ltd</t>
  </si>
  <si>
    <t>3WPR Wangaratta Community Radio Association Inc (OAK FM)</t>
  </si>
  <si>
    <t>3SER South Eastern Radio Association Inc (Casey Radio)</t>
  </si>
  <si>
    <t>3RPC Inc</t>
  </si>
  <si>
    <t>3RIM Inc</t>
  </si>
  <si>
    <t>3PVR 88.6 Plenty Valley FM</t>
  </si>
  <si>
    <t>Cinespace Inc</t>
  </si>
  <si>
    <t>On air broadcasting equipment and studio upgrade</t>
  </si>
  <si>
    <t>3NRG Inc (Sunbury Radio)</t>
  </si>
  <si>
    <t>3INR Inner North Eastern Community Radio Inc (Inner FM)</t>
  </si>
  <si>
    <t>Aitkenvale</t>
  </si>
  <si>
    <r>
      <t xml:space="preserve">Specialist radio programming, Community Digital Media Hub, </t>
    </r>
    <r>
      <rPr>
        <i/>
        <sz val="10"/>
        <color theme="1"/>
        <rFont val="Calibri Light"/>
        <family val="2"/>
      </rPr>
      <t>Anything Goe</t>
    </r>
    <r>
      <rPr>
        <sz val="10"/>
        <color theme="1"/>
        <rFont val="Calibri Light"/>
        <family val="2"/>
      </rPr>
      <t>s and BIPOC Media Collective</t>
    </r>
  </si>
  <si>
    <t>Training - business skills</t>
  </si>
  <si>
    <t xml:space="preserve"> </t>
  </si>
  <si>
    <t>2NVR Radio Nambucca</t>
  </si>
  <si>
    <t>Equipment upgrade - studio panel, Leading Edge Program - Aspiring Manager</t>
  </si>
  <si>
    <t>Funding category $</t>
  </si>
  <si>
    <t>RPH Transmission</t>
  </si>
  <si>
    <r>
      <rPr>
        <sz val="8"/>
        <rFont val="Cambria"/>
        <family val="2"/>
      </rPr>
      <t>Business Training</t>
    </r>
  </si>
  <si>
    <t>General 
purpose</t>
  </si>
  <si>
    <t>Total grant $</t>
  </si>
  <si>
    <t>Station Manager  salary subsidy and cover transmission costs, essential rectification work  at transmitter site</t>
  </si>
  <si>
    <t xml:space="preserve">Operational subsidy &amp; Business Development Manager role, equipment upgrade, and staffing development </t>
  </si>
  <si>
    <t>2020 projects and 2021 corporate governance building</t>
  </si>
  <si>
    <t>Improve financial sustainability and reliability through equipment upgrades and transmission support, and leadership workshops</t>
  </si>
  <si>
    <r>
      <rPr>
        <i/>
        <sz val="10"/>
        <color theme="1"/>
        <rFont val="Calibri Light"/>
        <family val="2"/>
      </rPr>
      <t>Cookingjust4ME</t>
    </r>
    <r>
      <rPr>
        <sz val="10"/>
        <color theme="1"/>
        <rFont val="Calibri Light"/>
        <family val="2"/>
      </rPr>
      <t xml:space="preserve"> TV series and </t>
    </r>
    <r>
      <rPr>
        <i/>
        <sz val="10"/>
        <color theme="1"/>
        <rFont val="Calibri Light"/>
        <family val="2"/>
      </rPr>
      <t>The Upload</t>
    </r>
  </si>
  <si>
    <t>Able Radio, Saltgrass: Turning the Goldfields Green - Global problems, local solutions and the Loddon prison radio project</t>
  </si>
  <si>
    <t>Building community and encouraging diversity with online training, and CUA training package update - Sector-RTO project</t>
  </si>
  <si>
    <t>1ART Artsound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</si>
</sst>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&quot;$&quot;#,##0"/>
    <numFmt numFmtId="166" formatCode="&quot;$&quot;#,##0;[Red]&quot;$&quot;#,##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 tint="0.14996795556505021"/>
      <name val="Calibri Light"/>
      <family val="2"/>
    </font>
    <font>
      <b/>
      <sz val="10"/>
      <color theme="1" tint="0.14996795556505021"/>
      <name val="Calibri"/>
      <family val="2"/>
    </font>
    <font>
      <sz val="10"/>
      <color theme="1"/>
      <name val="Calibri Light"/>
      <family val="2"/>
    </font>
    <font>
      <sz val="10"/>
      <name val="Calibri Light"/>
      <family val="2"/>
    </font>
    <font>
      <sz val="12"/>
      <color rgb="FFFF0000"/>
      <name val="Calibri"/>
      <family val="2"/>
      <scheme val="minor"/>
    </font>
    <font>
      <sz val="10"/>
      <color rgb="FF000000"/>
      <name val="Calibri Light"/>
      <family val="2"/>
    </font>
    <font>
      <i/>
      <sz val="10"/>
      <color theme="1"/>
      <name val="Calibri Light"/>
      <family val="2"/>
    </font>
    <font>
      <b/>
      <sz val="10"/>
      <name val="Calibri"/>
      <family val="2"/>
    </font>
    <font>
      <sz val="8"/>
      <name val="Calibri Light"/>
      <family val="2"/>
    </font>
    <font>
      <sz val="8"/>
      <name val="Cambria"/>
      <family val="2"/>
    </font>
    <font>
      <b/>
      <sz val="10"/>
      <name val="Calibri Light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theme="6" tint="0.39994506668294322"/>
        <bgColor theme="9" tint="0.39991454817346722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49" fontId="9" fillId="0" borderId="0" xfId="0" applyNumberFormat="1" applyFont="1" applyAlignment="1">
      <alignment vertical="center" wrapText="1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top" wrapText="1"/>
      <protection locked="0"/>
    </xf>
    <xf numFmtId="0" fontId="10" fillId="2" borderId="0" xfId="0" applyFont="1" applyFill="1" applyAlignment="1" applyProtection="1">
      <alignment horizontal="center" vertical="top" wrapText="1"/>
      <protection locked="0"/>
    </xf>
    <xf numFmtId="165" fontId="6" fillId="0" borderId="0" xfId="0" applyNumberFormat="1" applyFont="1" applyAlignment="1">
      <alignment vertical="center"/>
    </xf>
    <xf numFmtId="165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6" fontId="14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 wrapText="1"/>
    </xf>
    <xf numFmtId="166" fontId="0" fillId="0" borderId="0" xfId="0" applyNumberFormat="1" applyFill="1"/>
    <xf numFmtId="0" fontId="0" fillId="0" borderId="3" xfId="0" applyFill="1" applyBorder="1"/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165" fontId="13" fillId="0" borderId="6" xfId="0" applyNumberFormat="1" applyFont="1" applyFill="1" applyBorder="1" applyAlignment="1">
      <alignment vertical="center"/>
    </xf>
    <xf numFmtId="0" fontId="7" fillId="0" borderId="0" xfId="0" applyFont="1" applyFill="1"/>
    <xf numFmtId="166" fontId="6" fillId="0" borderId="9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13" fillId="0" borderId="4" xfId="0" applyNumberFormat="1" applyFont="1" applyFill="1" applyBorder="1" applyAlignment="1">
      <alignment vertical="center"/>
    </xf>
    <xf numFmtId="166" fontId="5" fillId="0" borderId="5" xfId="0" applyNumberFormat="1" applyFont="1" applyFill="1" applyBorder="1" applyAlignment="1">
      <alignment vertical="center"/>
    </xf>
    <xf numFmtId="165" fontId="6" fillId="0" borderId="7" xfId="0" applyNumberFormat="1" applyFont="1" applyFill="1" applyBorder="1" applyAlignment="1">
      <alignment vertical="center"/>
    </xf>
    <xf numFmtId="165" fontId="13" fillId="0" borderId="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13" fillId="0" borderId="10" xfId="0" applyNumberFormat="1" applyFont="1" applyFill="1" applyBorder="1" applyAlignment="1">
      <alignment vertical="center"/>
    </xf>
    <xf numFmtId="0" fontId="0" fillId="0" borderId="10" xfId="0" applyFill="1" applyBorder="1"/>
    <xf numFmtId="0" fontId="2" fillId="0" borderId="10" xfId="0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48"/>
  <sheetViews>
    <sheetView tabSelected="1" workbookViewId="0">
      <selection activeCell="A85" sqref="A85:XFD545"/>
    </sheetView>
  </sheetViews>
  <sheetFormatPr defaultColWidth="8.59765625" defaultRowHeight="15.6" x14ac:dyDescent="0.3"/>
  <cols>
    <col min="1" max="1" width="9" style="1"/>
    <col min="2" max="2" width="38.09765625" style="1" customWidth="1"/>
    <col min="3" max="3" width="24.59765625" style="2" customWidth="1"/>
    <col min="4" max="4" width="8.09765625" style="1" customWidth="1"/>
    <col min="5" max="5" width="25.5" style="2" customWidth="1"/>
    <col min="6" max="6" width="28.09765625" style="2" customWidth="1"/>
    <col min="7" max="7" width="9.765625E-2" style="2" customWidth="1"/>
    <col min="8" max="8" width="24.59765625" style="2" customWidth="1"/>
    <col min="9" max="9" width="13.59765625" style="28" customWidth="1"/>
    <col min="10" max="11" width="10.09765625" style="28" customWidth="1"/>
    <col min="12" max="16" width="8.59765625" style="28" customWidth="1"/>
    <col min="17" max="19" width="10.09765625" style="28" customWidth="1"/>
    <col min="20" max="20" width="11.09765625" style="28" customWidth="1"/>
  </cols>
  <sheetData>
    <row r="1" spans="1:23" ht="63" customHeight="1" x14ac:dyDescent="0.3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3" ht="21" customHeight="1" x14ac:dyDescent="0.3">
      <c r="B2" s="4"/>
      <c r="C2" s="13"/>
      <c r="D2" s="13"/>
      <c r="E2" s="4"/>
      <c r="F2" s="13"/>
      <c r="G2" s="13"/>
      <c r="H2" s="5"/>
      <c r="I2" s="30" t="s">
        <v>738</v>
      </c>
      <c r="J2" s="30"/>
      <c r="K2" s="30"/>
      <c r="L2" s="30"/>
      <c r="M2" s="30"/>
      <c r="N2" s="30"/>
      <c r="O2" s="30"/>
      <c r="P2" s="30"/>
      <c r="Q2" s="30"/>
      <c r="R2" s="20"/>
      <c r="S2" s="20"/>
      <c r="T2" s="21"/>
    </row>
    <row r="3" spans="1:23" ht="34.35" customHeight="1" x14ac:dyDescent="0.3">
      <c r="B3" s="4" t="s">
        <v>409</v>
      </c>
      <c r="C3" s="13" t="s">
        <v>410</v>
      </c>
      <c r="D3" s="13" t="s">
        <v>411</v>
      </c>
      <c r="E3" s="4" t="s">
        <v>412</v>
      </c>
      <c r="F3" s="13" t="s">
        <v>413</v>
      </c>
      <c r="G3" s="13" t="s">
        <v>414</v>
      </c>
      <c r="H3" s="13" t="s">
        <v>415</v>
      </c>
      <c r="I3" s="22" t="s">
        <v>416</v>
      </c>
      <c r="J3" s="22" t="s">
        <v>11</v>
      </c>
      <c r="K3" s="22" t="s">
        <v>65</v>
      </c>
      <c r="L3" s="22" t="s">
        <v>134</v>
      </c>
      <c r="M3" s="22" t="s">
        <v>739</v>
      </c>
      <c r="N3" s="22" t="s">
        <v>417</v>
      </c>
      <c r="O3" s="22" t="s">
        <v>740</v>
      </c>
      <c r="P3" s="22" t="s">
        <v>395</v>
      </c>
      <c r="Q3" s="22" t="s">
        <v>741</v>
      </c>
      <c r="R3" s="22" t="s">
        <v>418</v>
      </c>
      <c r="S3" s="22" t="s">
        <v>419</v>
      </c>
      <c r="T3" s="23" t="s">
        <v>742</v>
      </c>
    </row>
    <row r="4" spans="1:23" ht="34.35" customHeight="1" x14ac:dyDescent="0.3">
      <c r="B4" s="4"/>
      <c r="C4" s="13"/>
      <c r="D4" s="13"/>
      <c r="E4" s="4"/>
      <c r="F4" s="13"/>
      <c r="G4" s="13"/>
      <c r="H4" s="1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3" ht="55.35" customHeight="1" x14ac:dyDescent="0.3">
      <c r="B5" s="8" t="s">
        <v>750</v>
      </c>
      <c r="C5" s="9" t="s">
        <v>6</v>
      </c>
      <c r="D5" s="7" t="s">
        <v>7</v>
      </c>
      <c r="E5" s="8" t="s">
        <v>5</v>
      </c>
      <c r="F5" s="8" t="s">
        <v>2</v>
      </c>
      <c r="G5" s="10" t="s">
        <v>408</v>
      </c>
      <c r="H5" s="11">
        <v>24827</v>
      </c>
      <c r="I5" s="24" t="str">
        <f t="shared" ref="I5:I30" si="0">IF(G5="Transmission D&amp;O",H5," ")</f>
        <v xml:space="preserve"> </v>
      </c>
      <c r="J5" s="24" t="str">
        <f>IF(G5="Ethnic",H5," ")</f>
        <v xml:space="preserve"> </v>
      </c>
      <c r="K5" s="24" t="str">
        <f>IF(G5="Indigenous",H5," ")</f>
        <v xml:space="preserve"> </v>
      </c>
      <c r="L5" s="24" t="str">
        <f>IF(G5="RPH",H5," ")</f>
        <v xml:space="preserve"> </v>
      </c>
      <c r="M5" s="24" t="str">
        <f t="shared" ref="M5:M58" si="1">IF(G5="RPH Tx",H5," ")</f>
        <v xml:space="preserve"> </v>
      </c>
      <c r="N5" s="24" t="str">
        <f t="shared" ref="N5:N58" si="2">IF(G5="Training",H5," ")</f>
        <v xml:space="preserve"> </v>
      </c>
      <c r="O5" s="24" t="str">
        <f t="shared" ref="O5:O30" si="3">IF(G5="Training Business",H5," ")</f>
        <v xml:space="preserve"> </v>
      </c>
      <c r="P5" s="24"/>
      <c r="Q5" s="24" t="str">
        <f>IF(G5="General D&amp;O",H5," ")</f>
        <v xml:space="preserve"> </v>
      </c>
      <c r="R5" s="24">
        <f>IF(G5="Covid-19 Crisis Grant",H5," ")</f>
        <v>24827</v>
      </c>
      <c r="S5" s="24"/>
      <c r="T5" s="25">
        <f>SUM(I5:R5)</f>
        <v>24827</v>
      </c>
      <c r="W5" t="s">
        <v>735</v>
      </c>
    </row>
    <row r="6" spans="1:23" ht="55.35" customHeight="1" x14ac:dyDescent="0.3">
      <c r="B6" s="8"/>
      <c r="C6" s="9"/>
      <c r="D6" s="7"/>
      <c r="E6" s="8" t="s">
        <v>1</v>
      </c>
      <c r="F6" s="8" t="s">
        <v>2</v>
      </c>
      <c r="G6" s="10" t="s">
        <v>408</v>
      </c>
      <c r="H6" s="11">
        <v>2900</v>
      </c>
      <c r="I6" s="24" t="str">
        <f t="shared" si="0"/>
        <v xml:space="preserve"> </v>
      </c>
      <c r="J6" s="24" t="str">
        <f>IF(G6="Ethnic",H6," ")</f>
        <v xml:space="preserve"> </v>
      </c>
      <c r="K6" s="24" t="str">
        <f>IF(G6="Indigenous",H6," ")</f>
        <v xml:space="preserve"> </v>
      </c>
      <c r="L6" s="24" t="str">
        <f>IF(G6="RPH",H6," ")</f>
        <v xml:space="preserve"> </v>
      </c>
      <c r="M6" s="24" t="str">
        <f t="shared" si="1"/>
        <v xml:space="preserve"> </v>
      </c>
      <c r="N6" s="24" t="str">
        <f t="shared" si="2"/>
        <v xml:space="preserve"> </v>
      </c>
      <c r="O6" s="24" t="str">
        <f t="shared" si="3"/>
        <v xml:space="preserve"> </v>
      </c>
      <c r="P6" s="24"/>
      <c r="Q6" s="24" t="str">
        <f>IF(G6="General D&amp;O",H6," ")</f>
        <v xml:space="preserve"> </v>
      </c>
      <c r="R6" s="24">
        <f>IF(G6="Covid-19 Crisis Grant",H6," ")</f>
        <v>2900</v>
      </c>
      <c r="S6" s="24"/>
      <c r="T6" s="25">
        <f>SUM(I6:R6)</f>
        <v>2900</v>
      </c>
    </row>
    <row r="7" spans="1:23" ht="55.35" customHeight="1" x14ac:dyDescent="0.3">
      <c r="A7" s="6"/>
      <c r="B7" s="8" t="s">
        <v>8</v>
      </c>
      <c r="C7" s="9" t="s">
        <v>10</v>
      </c>
      <c r="D7" s="7" t="s">
        <v>7</v>
      </c>
      <c r="E7" s="8" t="s">
        <v>9</v>
      </c>
      <c r="F7" s="8" t="s">
        <v>420</v>
      </c>
      <c r="G7" s="10" t="s">
        <v>390</v>
      </c>
      <c r="H7" s="11">
        <v>179848</v>
      </c>
      <c r="I7" s="24" t="str">
        <f t="shared" si="0"/>
        <v xml:space="preserve"> </v>
      </c>
      <c r="J7" s="24">
        <f>IF(G7="Ethnic D&amp;O",H7," ")</f>
        <v>179848</v>
      </c>
      <c r="K7" s="24" t="str">
        <f>IF(G7="Indigenous D&amp;O",H7," ")</f>
        <v xml:space="preserve"> </v>
      </c>
      <c r="L7" s="24" t="str">
        <f>IF(G7="RPH",H7," ")</f>
        <v xml:space="preserve"> </v>
      </c>
      <c r="M7" s="24" t="str">
        <f t="shared" si="1"/>
        <v xml:space="preserve"> </v>
      </c>
      <c r="N7" s="24" t="str">
        <f t="shared" si="2"/>
        <v xml:space="preserve"> </v>
      </c>
      <c r="O7" s="24" t="str">
        <f t="shared" si="3"/>
        <v xml:space="preserve"> </v>
      </c>
      <c r="P7" s="24"/>
      <c r="Q7" s="24" t="str">
        <f>IF(G7="General D&amp;O",H7," ")</f>
        <v xml:space="preserve"> </v>
      </c>
      <c r="R7" s="24"/>
      <c r="S7" s="24"/>
      <c r="T7" s="25">
        <f>H7</f>
        <v>179848</v>
      </c>
    </row>
    <row r="8" spans="1:23" ht="55.35" customHeight="1" x14ac:dyDescent="0.3">
      <c r="B8" s="8"/>
      <c r="C8" s="9"/>
      <c r="D8" s="7"/>
      <c r="E8" s="8" t="s">
        <v>12</v>
      </c>
      <c r="F8" s="8" t="s">
        <v>421</v>
      </c>
      <c r="G8" s="10" t="s">
        <v>397</v>
      </c>
      <c r="H8" s="11">
        <v>61425</v>
      </c>
      <c r="I8" s="24" t="str">
        <f t="shared" si="0"/>
        <v xml:space="preserve"> </v>
      </c>
      <c r="J8" s="24">
        <f>IF(G8="Ethnic Content",H8," ")</f>
        <v>61425</v>
      </c>
      <c r="K8" s="24" t="str">
        <f>IF(G8="Indigenous Content",H8," ")</f>
        <v xml:space="preserve"> </v>
      </c>
      <c r="L8" s="24" t="str">
        <f>IF(G8="RPH Content",H8," ")</f>
        <v xml:space="preserve"> </v>
      </c>
      <c r="M8" s="24" t="str">
        <f t="shared" si="1"/>
        <v xml:space="preserve"> </v>
      </c>
      <c r="N8" s="24" t="str">
        <f t="shared" si="2"/>
        <v xml:space="preserve"> </v>
      </c>
      <c r="O8" s="24" t="str">
        <f t="shared" si="3"/>
        <v xml:space="preserve"> </v>
      </c>
      <c r="P8" s="24"/>
      <c r="Q8" s="24" t="str">
        <f>IF(G8="General Content",H8," ")</f>
        <v xml:space="preserve"> </v>
      </c>
      <c r="R8" s="24"/>
      <c r="S8" s="24"/>
      <c r="T8" s="26">
        <f>SUM(I8:R8)</f>
        <v>61425</v>
      </c>
    </row>
    <row r="9" spans="1:23" ht="55.35" customHeight="1" x14ac:dyDescent="0.3">
      <c r="B9" s="8"/>
      <c r="C9" s="9"/>
      <c r="D9" s="7"/>
      <c r="E9" s="8" t="s">
        <v>5</v>
      </c>
      <c r="F9" s="8" t="s">
        <v>2</v>
      </c>
      <c r="G9" s="10" t="s">
        <v>11</v>
      </c>
      <c r="H9" s="11">
        <v>5000</v>
      </c>
      <c r="I9" s="24" t="str">
        <f t="shared" si="0"/>
        <v xml:space="preserve"> </v>
      </c>
      <c r="J9" s="24">
        <f>IF(G9="Ethnic",H9," ")</f>
        <v>5000</v>
      </c>
      <c r="K9" s="24" t="str">
        <f>IF(G9="Indigenous",H9," ")</f>
        <v xml:space="preserve"> </v>
      </c>
      <c r="L9" s="24" t="str">
        <f>IF(G9="RPH",H9," ")</f>
        <v xml:space="preserve"> </v>
      </c>
      <c r="M9" s="24" t="str">
        <f t="shared" si="1"/>
        <v xml:space="preserve"> </v>
      </c>
      <c r="N9" s="24" t="str">
        <f t="shared" si="2"/>
        <v xml:space="preserve"> </v>
      </c>
      <c r="O9" s="24" t="str">
        <f t="shared" si="3"/>
        <v xml:space="preserve"> </v>
      </c>
      <c r="P9" s="24"/>
      <c r="Q9" s="24" t="str">
        <f>IF(G9="General D&amp;O",H9," ")</f>
        <v xml:space="preserve"> </v>
      </c>
      <c r="R9" s="24" t="str">
        <f>IF(G9="Covid-19 Crisis Grant",H9," ")</f>
        <v xml:space="preserve"> </v>
      </c>
      <c r="S9" s="24"/>
      <c r="T9" s="25">
        <f>SUM(I9:R9)</f>
        <v>5000</v>
      </c>
    </row>
    <row r="10" spans="1:23" ht="55.35" customHeight="1" x14ac:dyDescent="0.3">
      <c r="B10" s="8" t="s">
        <v>542</v>
      </c>
      <c r="C10" s="9" t="s">
        <v>13</v>
      </c>
      <c r="D10" s="7" t="s">
        <v>7</v>
      </c>
      <c r="E10" s="8" t="s">
        <v>5</v>
      </c>
      <c r="F10" s="8" t="s">
        <v>2</v>
      </c>
      <c r="G10" s="10" t="s">
        <v>408</v>
      </c>
      <c r="H10" s="11">
        <v>5000</v>
      </c>
      <c r="I10" s="24" t="str">
        <f t="shared" si="0"/>
        <v xml:space="preserve"> </v>
      </c>
      <c r="J10" s="24" t="str">
        <f>IF(G10="Ethnic",H10," ")</f>
        <v xml:space="preserve"> </v>
      </c>
      <c r="K10" s="24" t="str">
        <f>IF(G10="Indigenous",H10," ")</f>
        <v xml:space="preserve"> </v>
      </c>
      <c r="L10" s="24" t="str">
        <f>IF(G10="RPH",H10," ")</f>
        <v xml:space="preserve"> </v>
      </c>
      <c r="M10" s="24" t="str">
        <f t="shared" si="1"/>
        <v xml:space="preserve"> </v>
      </c>
      <c r="N10" s="24" t="str">
        <f t="shared" si="2"/>
        <v xml:space="preserve"> </v>
      </c>
      <c r="O10" s="24" t="str">
        <f t="shared" si="3"/>
        <v xml:space="preserve"> </v>
      </c>
      <c r="P10" s="24"/>
      <c r="Q10" s="24" t="str">
        <f>IF(G10="General D&amp;O",H10," ")</f>
        <v xml:space="preserve"> </v>
      </c>
      <c r="R10" s="24">
        <f>IF(G10="Covid-19 Crisis Grant",H10," ")</f>
        <v>5000</v>
      </c>
      <c r="S10" s="24"/>
      <c r="T10" s="25">
        <f>SUM(I10:R10)</f>
        <v>5000</v>
      </c>
    </row>
    <row r="11" spans="1:23" ht="55.35" customHeight="1" x14ac:dyDescent="0.3">
      <c r="B11" s="8"/>
      <c r="C11" s="9"/>
      <c r="D11" s="7"/>
      <c r="E11" s="8" t="s">
        <v>1</v>
      </c>
      <c r="F11" s="8" t="s">
        <v>2</v>
      </c>
      <c r="G11" s="10" t="s">
        <v>408</v>
      </c>
      <c r="H11" s="11">
        <v>2900</v>
      </c>
      <c r="I11" s="24" t="str">
        <f t="shared" si="0"/>
        <v xml:space="preserve"> </v>
      </c>
      <c r="J11" s="24" t="str">
        <f>IF(G11="Ethnic",H11," ")</f>
        <v xml:space="preserve"> </v>
      </c>
      <c r="K11" s="24" t="str">
        <f>IF(G11="Indigenous",H11," ")</f>
        <v xml:space="preserve"> </v>
      </c>
      <c r="L11" s="24" t="str">
        <f>IF(G11="RPH",H11," ")</f>
        <v xml:space="preserve"> </v>
      </c>
      <c r="M11" s="24" t="str">
        <f t="shared" si="1"/>
        <v xml:space="preserve"> </v>
      </c>
      <c r="N11" s="24" t="str">
        <f t="shared" si="2"/>
        <v xml:space="preserve"> </v>
      </c>
      <c r="O11" s="24" t="str">
        <f t="shared" si="3"/>
        <v xml:space="preserve"> </v>
      </c>
      <c r="P11" s="24"/>
      <c r="Q11" s="24" t="str">
        <f>IF(G11="General D&amp;O",H11," ")</f>
        <v xml:space="preserve"> </v>
      </c>
      <c r="R11" s="24">
        <f>IF(G11="Covid-19 Crisis Grant",H11," ")</f>
        <v>2900</v>
      </c>
      <c r="S11" s="24"/>
      <c r="T11" s="25">
        <f>SUM(I11:R11)</f>
        <v>2900</v>
      </c>
    </row>
    <row r="12" spans="1:23" ht="55.35" customHeight="1" x14ac:dyDescent="0.3">
      <c r="A12" s="6"/>
      <c r="B12" s="8" t="s">
        <v>125</v>
      </c>
      <c r="C12" s="9" t="s">
        <v>127</v>
      </c>
      <c r="D12" s="7" t="s">
        <v>7</v>
      </c>
      <c r="E12" s="8" t="s">
        <v>9</v>
      </c>
      <c r="F12" s="8" t="s">
        <v>126</v>
      </c>
      <c r="G12" s="10" t="s">
        <v>391</v>
      </c>
      <c r="H12" s="11">
        <v>24500</v>
      </c>
      <c r="I12" s="24">
        <f t="shared" si="0"/>
        <v>24500</v>
      </c>
      <c r="J12" s="24" t="str">
        <f>IF(G12="Ethnic D&amp;O",H12," ")</f>
        <v xml:space="preserve"> </v>
      </c>
      <c r="K12" s="24" t="str">
        <f>IF(G12="Indigenous D&amp;O",H12," ")</f>
        <v xml:space="preserve"> </v>
      </c>
      <c r="L12" s="24" t="str">
        <f>IF(G12="RPH",H12," ")</f>
        <v xml:space="preserve"> </v>
      </c>
      <c r="M12" s="24" t="str">
        <f t="shared" si="1"/>
        <v xml:space="preserve"> </v>
      </c>
      <c r="N12" s="24" t="str">
        <f t="shared" si="2"/>
        <v xml:space="preserve"> </v>
      </c>
      <c r="O12" s="24" t="str">
        <f t="shared" si="3"/>
        <v xml:space="preserve"> </v>
      </c>
      <c r="P12" s="24"/>
      <c r="Q12" s="24" t="str">
        <f>IF(G12="General D&amp;O",H12," ")</f>
        <v xml:space="preserve"> </v>
      </c>
      <c r="R12" s="24"/>
      <c r="S12" s="24"/>
      <c r="T12" s="25">
        <f>H12</f>
        <v>24500</v>
      </c>
    </row>
    <row r="13" spans="1:23" ht="55.35" customHeight="1" x14ac:dyDescent="0.3">
      <c r="B13" s="8"/>
      <c r="C13" s="9"/>
      <c r="D13" s="7"/>
      <c r="E13" s="8" t="s">
        <v>12</v>
      </c>
      <c r="F13" s="8" t="s">
        <v>538</v>
      </c>
      <c r="G13" s="10" t="s">
        <v>397</v>
      </c>
      <c r="H13" s="11">
        <v>6537</v>
      </c>
      <c r="I13" s="24" t="str">
        <f t="shared" si="0"/>
        <v xml:space="preserve"> </v>
      </c>
      <c r="J13" s="24">
        <f>IF(G13="Ethnic Content",H13," ")</f>
        <v>6537</v>
      </c>
      <c r="K13" s="24" t="str">
        <f>IF(G13="Indigenous Content",H13," ")</f>
        <v xml:space="preserve"> </v>
      </c>
      <c r="L13" s="24" t="str">
        <f>IF(G13="RPH Content",H13," ")</f>
        <v xml:space="preserve"> </v>
      </c>
      <c r="M13" s="24" t="str">
        <f t="shared" si="1"/>
        <v xml:space="preserve"> </v>
      </c>
      <c r="N13" s="24" t="str">
        <f t="shared" si="2"/>
        <v xml:space="preserve"> </v>
      </c>
      <c r="O13" s="24" t="str">
        <f t="shared" si="3"/>
        <v xml:space="preserve"> </v>
      </c>
      <c r="P13" s="24"/>
      <c r="Q13" s="24" t="str">
        <f>IF(G13="General Content",H13," ")</f>
        <v xml:space="preserve"> </v>
      </c>
      <c r="R13" s="24"/>
      <c r="S13" s="24"/>
      <c r="T13" s="26">
        <f>SUM(I13:R13)</f>
        <v>6537</v>
      </c>
    </row>
    <row r="14" spans="1:23" ht="55.35" customHeight="1" x14ac:dyDescent="0.3">
      <c r="B14" s="8"/>
      <c r="C14" s="9"/>
      <c r="D14" s="7"/>
      <c r="E14" s="8" t="s">
        <v>5</v>
      </c>
      <c r="F14" s="8" t="s">
        <v>2</v>
      </c>
      <c r="G14" s="10" t="s">
        <v>11</v>
      </c>
      <c r="H14" s="11">
        <v>5000</v>
      </c>
      <c r="I14" s="24" t="str">
        <f t="shared" si="0"/>
        <v xml:space="preserve"> </v>
      </c>
      <c r="J14" s="24">
        <f>IF(G14="Ethnic",H14," ")</f>
        <v>5000</v>
      </c>
      <c r="K14" s="24" t="str">
        <f>IF(G14="Indigenous",H14," ")</f>
        <v xml:space="preserve"> </v>
      </c>
      <c r="L14" s="24" t="str">
        <f t="shared" ref="L14:L27" si="4">IF(G14="RPH",H14," ")</f>
        <v xml:space="preserve"> </v>
      </c>
      <c r="M14" s="24" t="str">
        <f t="shared" si="1"/>
        <v xml:space="preserve"> </v>
      </c>
      <c r="N14" s="24" t="str">
        <f t="shared" si="2"/>
        <v xml:space="preserve"> </v>
      </c>
      <c r="O14" s="24" t="str">
        <f t="shared" si="3"/>
        <v xml:space="preserve"> </v>
      </c>
      <c r="P14" s="24"/>
      <c r="Q14" s="24" t="str">
        <f t="shared" ref="Q14:Q26" si="5">IF(G14="General D&amp;O",H14," ")</f>
        <v xml:space="preserve"> </v>
      </c>
      <c r="R14" s="24" t="str">
        <f>IF(G14="Covid-19 Crisis Grant",H14," ")</f>
        <v xml:space="preserve"> </v>
      </c>
      <c r="S14" s="24"/>
      <c r="T14" s="25">
        <f>SUM(I14:R14)</f>
        <v>5000</v>
      </c>
    </row>
    <row r="15" spans="1:23" s="39" customFormat="1" ht="55.35" customHeight="1" x14ac:dyDescent="0.3">
      <c r="A15" s="36"/>
      <c r="B15" s="31" t="s">
        <v>543</v>
      </c>
      <c r="C15" s="37" t="s">
        <v>365</v>
      </c>
      <c r="D15" s="38" t="s">
        <v>7</v>
      </c>
      <c r="E15" s="31" t="s">
        <v>9</v>
      </c>
      <c r="F15" s="31" t="s">
        <v>422</v>
      </c>
      <c r="G15" s="32" t="s">
        <v>134</v>
      </c>
      <c r="H15" s="33">
        <v>69000</v>
      </c>
      <c r="I15" s="34" t="str">
        <f t="shared" si="0"/>
        <v xml:space="preserve"> </v>
      </c>
      <c r="J15" s="34" t="str">
        <f>IF(G15="Ethnic D&amp;O",H15," ")</f>
        <v xml:space="preserve"> </v>
      </c>
      <c r="K15" s="34" t="str">
        <f>IF(G15="Indigenous D&amp;O",H15," ")</f>
        <v xml:space="preserve"> </v>
      </c>
      <c r="L15" s="34">
        <v>50000</v>
      </c>
      <c r="M15" s="34">
        <v>19000</v>
      </c>
      <c r="N15" s="34" t="str">
        <f t="shared" si="2"/>
        <v xml:space="preserve"> </v>
      </c>
      <c r="O15" s="34" t="str">
        <f t="shared" si="3"/>
        <v xml:space="preserve"> </v>
      </c>
      <c r="P15" s="34"/>
      <c r="Q15" s="34" t="str">
        <f t="shared" si="5"/>
        <v xml:space="preserve"> </v>
      </c>
      <c r="R15" s="34"/>
      <c r="S15" s="34"/>
      <c r="T15" s="35">
        <f>H15</f>
        <v>69000</v>
      </c>
    </row>
    <row r="16" spans="1:23" s="39" customFormat="1" ht="55.35" customHeight="1" x14ac:dyDescent="0.3">
      <c r="A16" s="36"/>
      <c r="B16" s="31"/>
      <c r="C16" s="37"/>
      <c r="D16" s="38"/>
      <c r="E16" s="31" t="s">
        <v>5</v>
      </c>
      <c r="F16" s="31" t="s">
        <v>2</v>
      </c>
      <c r="G16" s="32" t="s">
        <v>134</v>
      </c>
      <c r="H16" s="33">
        <v>5000</v>
      </c>
      <c r="I16" s="34" t="str">
        <f t="shared" si="0"/>
        <v xml:space="preserve"> </v>
      </c>
      <c r="J16" s="34" t="str">
        <f>IF(G16="Ethnic",H16," ")</f>
        <v xml:space="preserve"> </v>
      </c>
      <c r="K16" s="34" t="str">
        <f>IF(G16="Indigenous",H16," ")</f>
        <v xml:space="preserve"> </v>
      </c>
      <c r="L16" s="34">
        <f t="shared" si="4"/>
        <v>5000</v>
      </c>
      <c r="M16" s="34" t="str">
        <f t="shared" si="1"/>
        <v xml:space="preserve"> </v>
      </c>
      <c r="N16" s="34" t="str">
        <f t="shared" si="2"/>
        <v xml:space="preserve"> </v>
      </c>
      <c r="O16" s="34" t="str">
        <f t="shared" si="3"/>
        <v xml:space="preserve"> </v>
      </c>
      <c r="P16" s="34"/>
      <c r="Q16" s="34" t="str">
        <f t="shared" si="5"/>
        <v xml:space="preserve"> </v>
      </c>
      <c r="R16" s="34" t="str">
        <f>IF(G16="Covid-19 Crisis Grant",H16," ")</f>
        <v xml:space="preserve"> </v>
      </c>
      <c r="S16" s="34"/>
      <c r="T16" s="35">
        <f>SUM(I16:R16)</f>
        <v>5000</v>
      </c>
    </row>
    <row r="17" spans="1:20" s="39" customFormat="1" ht="55.35" customHeight="1" x14ac:dyDescent="0.3">
      <c r="A17" s="36"/>
      <c r="B17" s="31"/>
      <c r="C17" s="37"/>
      <c r="D17" s="38"/>
      <c r="E17" s="31" t="s">
        <v>1</v>
      </c>
      <c r="F17" s="31" t="s">
        <v>2</v>
      </c>
      <c r="G17" s="32" t="s">
        <v>408</v>
      </c>
      <c r="H17" s="33">
        <v>17468</v>
      </c>
      <c r="I17" s="34" t="str">
        <f t="shared" si="0"/>
        <v xml:space="preserve"> </v>
      </c>
      <c r="J17" s="34" t="str">
        <f>IF(G17="Ethnic",H17," ")</f>
        <v xml:space="preserve"> </v>
      </c>
      <c r="K17" s="34" t="str">
        <f>IF(G17="Indigenous",H17," ")</f>
        <v xml:space="preserve"> </v>
      </c>
      <c r="L17" s="34">
        <v>16808</v>
      </c>
      <c r="M17" s="34" t="str">
        <f t="shared" si="1"/>
        <v xml:space="preserve"> </v>
      </c>
      <c r="N17" s="34" t="str">
        <f t="shared" si="2"/>
        <v xml:space="preserve"> </v>
      </c>
      <c r="O17" s="34" t="str">
        <f t="shared" si="3"/>
        <v xml:space="preserve"> </v>
      </c>
      <c r="P17" s="34"/>
      <c r="Q17" s="34" t="str">
        <f t="shared" si="5"/>
        <v xml:space="preserve"> </v>
      </c>
      <c r="R17" s="34">
        <v>660</v>
      </c>
      <c r="S17" s="34"/>
      <c r="T17" s="35">
        <f>SUM(I17:R17)</f>
        <v>17468</v>
      </c>
    </row>
    <row r="18" spans="1:20" ht="55.35" customHeight="1" x14ac:dyDescent="0.3">
      <c r="B18" s="8" t="s">
        <v>0</v>
      </c>
      <c r="C18" s="9" t="s">
        <v>3</v>
      </c>
      <c r="D18" s="7" t="s">
        <v>4</v>
      </c>
      <c r="E18" s="8" t="s">
        <v>1</v>
      </c>
      <c r="F18" s="8" t="s">
        <v>2</v>
      </c>
      <c r="G18" s="10" t="s">
        <v>408</v>
      </c>
      <c r="H18" s="11">
        <v>2900</v>
      </c>
      <c r="I18" s="24" t="str">
        <f t="shared" si="0"/>
        <v xml:space="preserve"> </v>
      </c>
      <c r="J18" s="24" t="str">
        <f>IF(G18="Ethnic",H18," ")</f>
        <v xml:space="preserve"> </v>
      </c>
      <c r="K18" s="24" t="str">
        <f>IF(G18="Indigenous",H18," ")</f>
        <v xml:space="preserve"> </v>
      </c>
      <c r="L18" s="24" t="str">
        <f t="shared" si="4"/>
        <v xml:space="preserve"> </v>
      </c>
      <c r="M18" s="24" t="str">
        <f t="shared" si="1"/>
        <v xml:space="preserve"> </v>
      </c>
      <c r="N18" s="24" t="str">
        <f t="shared" si="2"/>
        <v xml:space="preserve"> </v>
      </c>
      <c r="O18" s="24" t="str">
        <f t="shared" si="3"/>
        <v xml:space="preserve"> </v>
      </c>
      <c r="P18" s="24"/>
      <c r="Q18" s="24" t="str">
        <f t="shared" si="5"/>
        <v xml:space="preserve"> </v>
      </c>
      <c r="R18" s="24">
        <f>IF(G18="Covid-19 Crisis Grant",H18," ")</f>
        <v>2900</v>
      </c>
      <c r="S18" s="24"/>
      <c r="T18" s="25">
        <f>SUM(I18:R18)</f>
        <v>2900</v>
      </c>
    </row>
    <row r="19" spans="1:20" ht="55.35" customHeight="1" x14ac:dyDescent="0.3">
      <c r="A19" s="6"/>
      <c r="B19" s="8" t="s">
        <v>544</v>
      </c>
      <c r="C19" s="9" t="s">
        <v>14</v>
      </c>
      <c r="D19" s="7" t="s">
        <v>4</v>
      </c>
      <c r="E19" s="8" t="s">
        <v>9</v>
      </c>
      <c r="F19" s="8" t="s">
        <v>423</v>
      </c>
      <c r="G19" s="10" t="s">
        <v>393</v>
      </c>
      <c r="H19" s="11">
        <v>25000</v>
      </c>
      <c r="I19" s="24" t="str">
        <f t="shared" si="0"/>
        <v xml:space="preserve"> </v>
      </c>
      <c r="J19" s="24" t="str">
        <f>IF(G19="Ethnic D&amp;O",H19," ")</f>
        <v xml:space="preserve"> </v>
      </c>
      <c r="K19" s="24" t="str">
        <f>IF(G19="Indigenous D&amp;O",H19," ")</f>
        <v xml:space="preserve"> </v>
      </c>
      <c r="L19" s="24" t="str">
        <f t="shared" si="4"/>
        <v xml:space="preserve"> </v>
      </c>
      <c r="M19" s="24" t="str">
        <f t="shared" si="1"/>
        <v xml:space="preserve"> </v>
      </c>
      <c r="N19" s="24" t="str">
        <f t="shared" si="2"/>
        <v xml:space="preserve"> </v>
      </c>
      <c r="O19" s="24" t="str">
        <f t="shared" si="3"/>
        <v xml:space="preserve"> </v>
      </c>
      <c r="P19" s="24"/>
      <c r="Q19" s="24">
        <f t="shared" si="5"/>
        <v>25000</v>
      </c>
      <c r="R19" s="24"/>
      <c r="S19" s="24"/>
      <c r="T19" s="25">
        <f>H19</f>
        <v>25000</v>
      </c>
    </row>
    <row r="20" spans="1:20" ht="55.35" customHeight="1" x14ac:dyDescent="0.3">
      <c r="B20" s="8"/>
      <c r="C20" s="9"/>
      <c r="D20" s="7"/>
      <c r="E20" s="8" t="s">
        <v>5</v>
      </c>
      <c r="F20" s="8" t="s">
        <v>2</v>
      </c>
      <c r="G20" s="10" t="s">
        <v>408</v>
      </c>
      <c r="H20" s="11">
        <v>5000</v>
      </c>
      <c r="I20" s="24" t="str">
        <f t="shared" si="0"/>
        <v xml:space="preserve"> </v>
      </c>
      <c r="J20" s="24" t="str">
        <f>IF(G20="Ethnic",H20," ")</f>
        <v xml:space="preserve"> </v>
      </c>
      <c r="K20" s="24" t="str">
        <f>IF(G20="Indigenous",H20," ")</f>
        <v xml:space="preserve"> </v>
      </c>
      <c r="L20" s="24" t="str">
        <f t="shared" si="4"/>
        <v xml:space="preserve"> </v>
      </c>
      <c r="M20" s="24" t="str">
        <f t="shared" si="1"/>
        <v xml:space="preserve"> </v>
      </c>
      <c r="N20" s="24" t="str">
        <f t="shared" si="2"/>
        <v xml:space="preserve"> </v>
      </c>
      <c r="O20" s="24" t="str">
        <f t="shared" si="3"/>
        <v xml:space="preserve"> </v>
      </c>
      <c r="P20" s="24"/>
      <c r="Q20" s="24" t="str">
        <f t="shared" si="5"/>
        <v xml:space="preserve"> </v>
      </c>
      <c r="R20" s="24">
        <f>IF(G20="Covid-19 Crisis Grant",H20," ")</f>
        <v>5000</v>
      </c>
      <c r="S20" s="24"/>
      <c r="T20" s="25">
        <f>SUM(I20:R20)</f>
        <v>5000</v>
      </c>
    </row>
    <row r="21" spans="1:20" ht="55.35" customHeight="1" x14ac:dyDescent="0.3">
      <c r="B21" s="8" t="s">
        <v>545</v>
      </c>
      <c r="C21" s="9" t="s">
        <v>15</v>
      </c>
      <c r="D21" s="7" t="s">
        <v>4</v>
      </c>
      <c r="E21" s="8" t="s">
        <v>5</v>
      </c>
      <c r="F21" s="8" t="s">
        <v>2</v>
      </c>
      <c r="G21" s="10" t="s">
        <v>408</v>
      </c>
      <c r="H21" s="11">
        <v>5084</v>
      </c>
      <c r="I21" s="24" t="str">
        <f t="shared" si="0"/>
        <v xml:space="preserve"> </v>
      </c>
      <c r="J21" s="24" t="str">
        <f>IF(G21="Ethnic",H21," ")</f>
        <v xml:space="preserve"> </v>
      </c>
      <c r="K21" s="24" t="str">
        <f>IF(G21="Indigenous",H21," ")</f>
        <v xml:space="preserve"> </v>
      </c>
      <c r="L21" s="24" t="str">
        <f t="shared" si="4"/>
        <v xml:space="preserve"> </v>
      </c>
      <c r="M21" s="24" t="str">
        <f t="shared" si="1"/>
        <v xml:space="preserve"> </v>
      </c>
      <c r="N21" s="24" t="str">
        <f t="shared" si="2"/>
        <v xml:space="preserve"> </v>
      </c>
      <c r="O21" s="24" t="str">
        <f t="shared" si="3"/>
        <v xml:space="preserve"> </v>
      </c>
      <c r="P21" s="24"/>
      <c r="Q21" s="24" t="str">
        <f t="shared" si="5"/>
        <v xml:space="preserve"> </v>
      </c>
      <c r="R21" s="24">
        <f>IF(G21="Covid-19 Crisis Grant",H21," ")</f>
        <v>5084</v>
      </c>
      <c r="S21" s="24"/>
      <c r="T21" s="25">
        <f>SUM(I21:R21)</f>
        <v>5084</v>
      </c>
    </row>
    <row r="22" spans="1:20" ht="55.35" customHeight="1" x14ac:dyDescent="0.3">
      <c r="A22" s="6"/>
      <c r="B22" s="8" t="s">
        <v>16</v>
      </c>
      <c r="C22" s="9" t="s">
        <v>537</v>
      </c>
      <c r="D22" s="7" t="s">
        <v>4</v>
      </c>
      <c r="E22" s="8" t="s">
        <v>9</v>
      </c>
      <c r="F22" s="8" t="s">
        <v>424</v>
      </c>
      <c r="G22" s="10" t="s">
        <v>393</v>
      </c>
      <c r="H22" s="11">
        <v>12312</v>
      </c>
      <c r="I22" s="24" t="str">
        <f t="shared" si="0"/>
        <v xml:space="preserve"> </v>
      </c>
      <c r="J22" s="24" t="str">
        <f>IF(G22="Ethnic D&amp;O",H22," ")</f>
        <v xml:space="preserve"> </v>
      </c>
      <c r="K22" s="24" t="str">
        <f>IF(G22="Indigenous D&amp;O",H22," ")</f>
        <v xml:space="preserve"> </v>
      </c>
      <c r="L22" s="24" t="str">
        <f t="shared" si="4"/>
        <v xml:space="preserve"> </v>
      </c>
      <c r="M22" s="24" t="str">
        <f t="shared" si="1"/>
        <v xml:space="preserve"> </v>
      </c>
      <c r="N22" s="24" t="str">
        <f t="shared" si="2"/>
        <v xml:space="preserve"> </v>
      </c>
      <c r="O22" s="24" t="str">
        <f t="shared" si="3"/>
        <v xml:space="preserve"> </v>
      </c>
      <c r="P22" s="24"/>
      <c r="Q22" s="24">
        <f t="shared" si="5"/>
        <v>12312</v>
      </c>
      <c r="R22" s="24"/>
      <c r="S22" s="24"/>
      <c r="T22" s="25">
        <f>H22</f>
        <v>12312</v>
      </c>
    </row>
    <row r="23" spans="1:20" ht="55.35" customHeight="1" x14ac:dyDescent="0.3">
      <c r="B23" s="8"/>
      <c r="C23" s="9"/>
      <c r="D23" s="7"/>
      <c r="E23" s="8" t="s">
        <v>5</v>
      </c>
      <c r="F23" s="8" t="s">
        <v>2</v>
      </c>
      <c r="G23" s="10" t="s">
        <v>408</v>
      </c>
      <c r="H23" s="11">
        <v>14959</v>
      </c>
      <c r="I23" s="24" t="str">
        <f t="shared" si="0"/>
        <v xml:space="preserve"> </v>
      </c>
      <c r="J23" s="24" t="str">
        <f>IF(G23="Ethnic",H23," ")</f>
        <v xml:space="preserve"> </v>
      </c>
      <c r="K23" s="24" t="str">
        <f>IF(G23="Indigenous",H23," ")</f>
        <v xml:space="preserve"> </v>
      </c>
      <c r="L23" s="24" t="str">
        <f t="shared" si="4"/>
        <v xml:space="preserve"> </v>
      </c>
      <c r="M23" s="24" t="str">
        <f t="shared" si="1"/>
        <v xml:space="preserve"> </v>
      </c>
      <c r="N23" s="24" t="str">
        <f t="shared" si="2"/>
        <v xml:space="preserve"> </v>
      </c>
      <c r="O23" s="24" t="str">
        <f t="shared" si="3"/>
        <v xml:space="preserve"> </v>
      </c>
      <c r="P23" s="24"/>
      <c r="Q23" s="24" t="str">
        <f t="shared" si="5"/>
        <v xml:space="preserve"> </v>
      </c>
      <c r="R23" s="24">
        <f>IF(G23="Covid-19 Crisis Grant",H23," ")</f>
        <v>14959</v>
      </c>
      <c r="S23" s="24"/>
      <c r="T23" s="25">
        <f>SUM(I23:R23)</f>
        <v>14959</v>
      </c>
    </row>
    <row r="24" spans="1:20" ht="55.35" customHeight="1" x14ac:dyDescent="0.3">
      <c r="A24" s="6"/>
      <c r="B24" s="8" t="s">
        <v>546</v>
      </c>
      <c r="C24" s="9" t="s">
        <v>17</v>
      </c>
      <c r="D24" s="7" t="s">
        <v>4</v>
      </c>
      <c r="E24" s="8" t="s">
        <v>9</v>
      </c>
      <c r="F24" s="8" t="s">
        <v>425</v>
      </c>
      <c r="G24" s="10" t="s">
        <v>391</v>
      </c>
      <c r="H24" s="11">
        <v>6752</v>
      </c>
      <c r="I24" s="24">
        <f t="shared" si="0"/>
        <v>6752</v>
      </c>
      <c r="J24" s="24" t="str">
        <f>IF(G24="Ethnic D&amp;O",H24," ")</f>
        <v xml:space="preserve"> </v>
      </c>
      <c r="K24" s="24" t="str">
        <f>IF(G24="Indigenous D&amp;O",H24," ")</f>
        <v xml:space="preserve"> </v>
      </c>
      <c r="L24" s="24" t="str">
        <f t="shared" si="4"/>
        <v xml:space="preserve"> </v>
      </c>
      <c r="M24" s="24" t="str">
        <f t="shared" si="1"/>
        <v xml:space="preserve"> </v>
      </c>
      <c r="N24" s="24" t="str">
        <f t="shared" si="2"/>
        <v xml:space="preserve"> </v>
      </c>
      <c r="O24" s="24" t="str">
        <f t="shared" si="3"/>
        <v xml:space="preserve"> </v>
      </c>
      <c r="P24" s="24"/>
      <c r="Q24" s="24" t="str">
        <f t="shared" si="5"/>
        <v xml:space="preserve"> </v>
      </c>
      <c r="R24" s="24"/>
      <c r="S24" s="24"/>
      <c r="T24" s="25">
        <f>H24</f>
        <v>6752</v>
      </c>
    </row>
    <row r="25" spans="1:20" ht="55.35" customHeight="1" x14ac:dyDescent="0.3">
      <c r="B25" s="8"/>
      <c r="C25" s="9"/>
      <c r="D25" s="7"/>
      <c r="E25" s="8" t="s">
        <v>5</v>
      </c>
      <c r="F25" s="8" t="s">
        <v>2</v>
      </c>
      <c r="G25" s="10" t="s">
        <v>408</v>
      </c>
      <c r="H25" s="11">
        <v>25000</v>
      </c>
      <c r="I25" s="24" t="str">
        <f t="shared" si="0"/>
        <v xml:space="preserve"> </v>
      </c>
      <c r="J25" s="24" t="str">
        <f>IF(G25="Ethnic",H25," ")</f>
        <v xml:space="preserve"> </v>
      </c>
      <c r="K25" s="24" t="str">
        <f>IF(G25="Indigenous",H25," ")</f>
        <v xml:space="preserve"> </v>
      </c>
      <c r="L25" s="24" t="str">
        <f t="shared" si="4"/>
        <v xml:space="preserve"> </v>
      </c>
      <c r="M25" s="24" t="str">
        <f t="shared" si="1"/>
        <v xml:space="preserve"> </v>
      </c>
      <c r="N25" s="24" t="str">
        <f t="shared" si="2"/>
        <v xml:space="preserve"> </v>
      </c>
      <c r="O25" s="24" t="str">
        <f t="shared" si="3"/>
        <v xml:space="preserve"> </v>
      </c>
      <c r="P25" s="24"/>
      <c r="Q25" s="24" t="str">
        <f t="shared" si="5"/>
        <v xml:space="preserve"> </v>
      </c>
      <c r="R25" s="24">
        <f>IF(G25="Covid-19 Crisis Grant",H25," ")</f>
        <v>25000</v>
      </c>
      <c r="S25" s="24"/>
      <c r="T25" s="25">
        <f>SUM(I25:R25)</f>
        <v>25000</v>
      </c>
    </row>
    <row r="26" spans="1:20" ht="55.35" customHeight="1" x14ac:dyDescent="0.3">
      <c r="B26" s="8" t="s">
        <v>18</v>
      </c>
      <c r="C26" s="9" t="s">
        <v>19</v>
      </c>
      <c r="D26" s="7" t="s">
        <v>4</v>
      </c>
      <c r="E26" s="8" t="s">
        <v>5</v>
      </c>
      <c r="F26" s="8" t="s">
        <v>2</v>
      </c>
      <c r="G26" s="10" t="s">
        <v>11</v>
      </c>
      <c r="H26" s="11">
        <v>5000</v>
      </c>
      <c r="I26" s="24" t="str">
        <f t="shared" si="0"/>
        <v xml:space="preserve"> </v>
      </c>
      <c r="J26" s="24">
        <f>IF(G26="Ethnic",H26," ")</f>
        <v>5000</v>
      </c>
      <c r="K26" s="24" t="str">
        <f>IF(G26="Indigenous",H26," ")</f>
        <v xml:space="preserve"> </v>
      </c>
      <c r="L26" s="24" t="str">
        <f t="shared" si="4"/>
        <v xml:space="preserve"> </v>
      </c>
      <c r="M26" s="24" t="str">
        <f t="shared" si="1"/>
        <v xml:space="preserve"> </v>
      </c>
      <c r="N26" s="24" t="str">
        <f t="shared" si="2"/>
        <v xml:space="preserve"> </v>
      </c>
      <c r="O26" s="24" t="str">
        <f t="shared" si="3"/>
        <v xml:space="preserve"> </v>
      </c>
      <c r="P26" s="24"/>
      <c r="Q26" s="24" t="str">
        <f t="shared" si="5"/>
        <v xml:space="preserve"> </v>
      </c>
      <c r="R26" s="24" t="str">
        <f>IF(G26="Covid-19 Crisis Grant",H26," ")</f>
        <v xml:space="preserve"> </v>
      </c>
      <c r="S26" s="24"/>
      <c r="T26" s="25">
        <f>SUM(I26:R26)</f>
        <v>5000</v>
      </c>
    </row>
    <row r="27" spans="1:20" s="39" customFormat="1" ht="55.35" customHeight="1" x14ac:dyDescent="0.3">
      <c r="A27" s="40"/>
      <c r="B27" s="31" t="s">
        <v>20</v>
      </c>
      <c r="C27" s="37" t="s">
        <v>22</v>
      </c>
      <c r="D27" s="38" t="s">
        <v>4</v>
      </c>
      <c r="E27" s="31" t="s">
        <v>21</v>
      </c>
      <c r="F27" s="31" t="s">
        <v>426</v>
      </c>
      <c r="G27" s="32" t="s">
        <v>391</v>
      </c>
      <c r="H27" s="33">
        <v>6803</v>
      </c>
      <c r="I27" s="34">
        <v>2643</v>
      </c>
      <c r="J27" s="34" t="str">
        <f>IF(G27="Ethnic D&amp;O",H27," ")</f>
        <v xml:space="preserve"> </v>
      </c>
      <c r="K27" s="34" t="str">
        <f>IF(G27="Indigenous D&amp;O",H27," ")</f>
        <v xml:space="preserve"> </v>
      </c>
      <c r="L27" s="34" t="str">
        <f t="shared" si="4"/>
        <v xml:space="preserve"> </v>
      </c>
      <c r="M27" s="34" t="str">
        <f t="shared" si="1"/>
        <v xml:space="preserve"> </v>
      </c>
      <c r="N27" s="34" t="str">
        <f t="shared" si="2"/>
        <v xml:space="preserve"> </v>
      </c>
      <c r="O27" s="34" t="str">
        <f t="shared" si="3"/>
        <v xml:space="preserve"> </v>
      </c>
      <c r="P27" s="34"/>
      <c r="Q27" s="34">
        <v>4160</v>
      </c>
      <c r="R27" s="34"/>
      <c r="S27" s="34"/>
      <c r="T27" s="35">
        <f>H27</f>
        <v>6803</v>
      </c>
    </row>
    <row r="28" spans="1:20" s="39" customFormat="1" ht="55.35" customHeight="1" x14ac:dyDescent="0.3">
      <c r="A28" s="36"/>
      <c r="B28" s="31" t="s">
        <v>23</v>
      </c>
      <c r="C28" s="37" t="s">
        <v>24</v>
      </c>
      <c r="D28" s="38" t="s">
        <v>4</v>
      </c>
      <c r="E28" s="31" t="s">
        <v>12</v>
      </c>
      <c r="F28" s="31" t="s">
        <v>539</v>
      </c>
      <c r="G28" s="32" t="s">
        <v>397</v>
      </c>
      <c r="H28" s="33">
        <v>95586</v>
      </c>
      <c r="I28" s="34" t="str">
        <f t="shared" si="0"/>
        <v xml:space="preserve"> </v>
      </c>
      <c r="J28" s="34">
        <v>16235</v>
      </c>
      <c r="K28" s="34">
        <v>14976</v>
      </c>
      <c r="L28" s="34" t="str">
        <f>IF(G28="RPH Content",H28," ")</f>
        <v xml:space="preserve"> </v>
      </c>
      <c r="M28" s="34" t="str">
        <f t="shared" si="1"/>
        <v xml:space="preserve"> </v>
      </c>
      <c r="N28" s="34" t="str">
        <f t="shared" si="2"/>
        <v xml:space="preserve"> </v>
      </c>
      <c r="O28" s="34" t="str">
        <f t="shared" si="3"/>
        <v xml:space="preserve"> </v>
      </c>
      <c r="P28" s="34"/>
      <c r="Q28" s="34">
        <v>64375</v>
      </c>
      <c r="R28" s="34"/>
      <c r="S28" s="34"/>
      <c r="T28" s="41">
        <f t="shared" ref="T28:T30" si="6">SUM(I28:R28)</f>
        <v>95586</v>
      </c>
    </row>
    <row r="29" spans="1:20" s="39" customFormat="1" ht="55.35" customHeight="1" x14ac:dyDescent="0.3">
      <c r="A29" s="36"/>
      <c r="B29" s="31"/>
      <c r="C29" s="37"/>
      <c r="D29" s="38"/>
      <c r="E29" s="31" t="s">
        <v>5</v>
      </c>
      <c r="F29" s="31" t="s">
        <v>2</v>
      </c>
      <c r="G29" s="32" t="s">
        <v>11</v>
      </c>
      <c r="H29" s="33">
        <v>5433</v>
      </c>
      <c r="I29" s="34" t="str">
        <f t="shared" si="0"/>
        <v xml:space="preserve"> </v>
      </c>
      <c r="J29" s="34">
        <f>IF(G29="Ethnic",H29," ")</f>
        <v>5433</v>
      </c>
      <c r="K29" s="34" t="str">
        <f>IF(G29="Indigenous",H29," ")</f>
        <v xml:space="preserve"> </v>
      </c>
      <c r="L29" s="34" t="str">
        <f>IF(G29="RPH",H29," ")</f>
        <v xml:space="preserve"> </v>
      </c>
      <c r="M29" s="34" t="str">
        <f t="shared" si="1"/>
        <v xml:space="preserve"> </v>
      </c>
      <c r="N29" s="34" t="str">
        <f t="shared" si="2"/>
        <v xml:space="preserve"> </v>
      </c>
      <c r="O29" s="34" t="str">
        <f t="shared" si="3"/>
        <v xml:space="preserve"> </v>
      </c>
      <c r="P29" s="34"/>
      <c r="Q29" s="34" t="str">
        <f>IF(G29="General D&amp;O",H29," ")</f>
        <v xml:space="preserve"> </v>
      </c>
      <c r="R29" s="34" t="str">
        <f>IF(G29="Covid-19 Crisis Grant",H29," ")</f>
        <v xml:space="preserve"> </v>
      </c>
      <c r="S29" s="34"/>
      <c r="T29" s="35">
        <f t="shared" si="6"/>
        <v>5433</v>
      </c>
    </row>
    <row r="30" spans="1:20" s="39" customFormat="1" ht="55.35" customHeight="1" x14ac:dyDescent="0.3">
      <c r="A30" s="36"/>
      <c r="B30" s="31"/>
      <c r="C30" s="37"/>
      <c r="D30" s="38"/>
      <c r="E30" s="31" t="s">
        <v>1</v>
      </c>
      <c r="F30" s="31" t="s">
        <v>2</v>
      </c>
      <c r="G30" s="32" t="s">
        <v>65</v>
      </c>
      <c r="H30" s="33">
        <v>18218</v>
      </c>
      <c r="I30" s="34" t="str">
        <f t="shared" si="0"/>
        <v xml:space="preserve"> </v>
      </c>
      <c r="J30" s="34">
        <v>14262</v>
      </c>
      <c r="K30" s="34">
        <v>1020</v>
      </c>
      <c r="L30" s="34" t="str">
        <f>IF(G30="RPH",H30," ")</f>
        <v xml:space="preserve"> </v>
      </c>
      <c r="M30" s="34" t="str">
        <f t="shared" si="1"/>
        <v xml:space="preserve"> </v>
      </c>
      <c r="N30" s="34" t="str">
        <f t="shared" si="2"/>
        <v xml:space="preserve"> </v>
      </c>
      <c r="O30" s="34" t="str">
        <f t="shared" si="3"/>
        <v xml:space="preserve"> </v>
      </c>
      <c r="P30" s="34"/>
      <c r="Q30" s="34" t="str">
        <f>IF(G30="General D&amp;O",H30," ")</f>
        <v xml:space="preserve"> </v>
      </c>
      <c r="R30" s="34">
        <v>2936</v>
      </c>
      <c r="S30" s="34"/>
      <c r="T30" s="35">
        <f t="shared" si="6"/>
        <v>18218</v>
      </c>
    </row>
    <row r="31" spans="1:20" ht="55.35" customHeight="1" x14ac:dyDescent="0.3">
      <c r="A31" s="6"/>
      <c r="B31" s="8" t="s">
        <v>540</v>
      </c>
      <c r="C31" s="9" t="s">
        <v>535</v>
      </c>
      <c r="D31" s="7" t="s">
        <v>4</v>
      </c>
      <c r="E31" s="8" t="s">
        <v>9</v>
      </c>
      <c r="F31" s="8" t="s">
        <v>541</v>
      </c>
      <c r="G31" s="10" t="s">
        <v>391</v>
      </c>
      <c r="H31" s="11">
        <v>30000</v>
      </c>
      <c r="I31" s="24">
        <f t="shared" ref="I31:I58" si="7">IF(G31="Transmission D&amp;O",H31," ")</f>
        <v>30000</v>
      </c>
      <c r="J31" s="24" t="str">
        <f>IF(G31="Ethnic D&amp;O",H31," ")</f>
        <v xml:space="preserve"> </v>
      </c>
      <c r="K31" s="24" t="str">
        <f>IF(G31="Indigenous D&amp;O",H31," ")</f>
        <v xml:space="preserve"> </v>
      </c>
      <c r="L31" s="24" t="str">
        <f>IF(G31="RPH",H31," ")</f>
        <v xml:space="preserve"> </v>
      </c>
      <c r="M31" s="24" t="str">
        <f t="shared" si="1"/>
        <v xml:space="preserve"> </v>
      </c>
      <c r="N31" s="24" t="str">
        <f t="shared" si="2"/>
        <v xml:space="preserve"> </v>
      </c>
      <c r="O31" s="24" t="str">
        <f t="shared" ref="O31:O47" si="8">IF(G31="Training Business",H31," ")</f>
        <v xml:space="preserve"> </v>
      </c>
      <c r="P31" s="24"/>
      <c r="Q31" s="24" t="str">
        <f>IF(G31="General D&amp;O",H31," ")</f>
        <v xml:space="preserve"> </v>
      </c>
      <c r="R31" s="24"/>
      <c r="S31" s="24"/>
      <c r="T31" s="25">
        <f>H31</f>
        <v>30000</v>
      </c>
    </row>
    <row r="32" spans="1:20" ht="55.35" customHeight="1" x14ac:dyDescent="0.3">
      <c r="B32" s="8"/>
      <c r="C32" s="9"/>
      <c r="D32" s="7"/>
      <c r="E32" s="8" t="s">
        <v>25</v>
      </c>
      <c r="F32" s="19" t="s">
        <v>26</v>
      </c>
      <c r="G32" s="10" t="s">
        <v>398</v>
      </c>
      <c r="H32" s="11">
        <v>12000</v>
      </c>
      <c r="I32" s="24" t="str">
        <f t="shared" si="7"/>
        <v xml:space="preserve"> </v>
      </c>
      <c r="J32" s="24" t="str">
        <f>IF(G32="Ethnic Content",H32," ")</f>
        <v xml:space="preserve"> </v>
      </c>
      <c r="K32" s="24" t="str">
        <f>IF(G32="Indigenous Content",H32," ")</f>
        <v xml:space="preserve"> </v>
      </c>
      <c r="L32" s="24" t="str">
        <f>IF(G32="RPH Content",H32," ")</f>
        <v xml:space="preserve"> </v>
      </c>
      <c r="M32" s="24" t="str">
        <f t="shared" si="1"/>
        <v xml:space="preserve"> </v>
      </c>
      <c r="N32" s="24" t="str">
        <f t="shared" si="2"/>
        <v xml:space="preserve"> </v>
      </c>
      <c r="O32" s="24" t="str">
        <f t="shared" si="8"/>
        <v xml:space="preserve"> </v>
      </c>
      <c r="P32" s="24"/>
      <c r="Q32" s="24">
        <f>IF(G32="General Content",H32," ")</f>
        <v>12000</v>
      </c>
      <c r="R32" s="24"/>
      <c r="S32" s="24"/>
      <c r="T32" s="26">
        <f t="shared" ref="T32:T37" si="9">SUM(I32:R32)</f>
        <v>12000</v>
      </c>
    </row>
    <row r="33" spans="1:20" ht="55.35" customHeight="1" x14ac:dyDescent="0.3">
      <c r="B33" s="8"/>
      <c r="C33" s="9"/>
      <c r="D33" s="7"/>
      <c r="E33" s="8" t="s">
        <v>5</v>
      </c>
      <c r="F33" s="8" t="s">
        <v>2</v>
      </c>
      <c r="G33" s="10" t="s">
        <v>408</v>
      </c>
      <c r="H33" s="11">
        <v>5024</v>
      </c>
      <c r="I33" s="24" t="str">
        <f t="shared" si="7"/>
        <v xml:space="preserve"> </v>
      </c>
      <c r="J33" s="24" t="str">
        <f>IF(G33="Ethnic",H33," ")</f>
        <v xml:space="preserve"> </v>
      </c>
      <c r="K33" s="24" t="str">
        <f>IF(G33="Indigenous",H33," ")</f>
        <v xml:space="preserve"> </v>
      </c>
      <c r="L33" s="24" t="str">
        <f t="shared" ref="L33:L38" si="10">IF(G33="RPH",H33," ")</f>
        <v xml:space="preserve"> </v>
      </c>
      <c r="M33" s="24" t="str">
        <f t="shared" si="1"/>
        <v xml:space="preserve"> </v>
      </c>
      <c r="N33" s="24" t="str">
        <f t="shared" si="2"/>
        <v xml:space="preserve"> </v>
      </c>
      <c r="O33" s="24" t="str">
        <f t="shared" si="8"/>
        <v xml:space="preserve"> </v>
      </c>
      <c r="P33" s="24"/>
      <c r="Q33" s="24" t="str">
        <f t="shared" ref="Q33:Q38" si="11">IF(G33="General D&amp;O",H33," ")</f>
        <v xml:space="preserve"> </v>
      </c>
      <c r="R33" s="24">
        <f>IF(G33="Covid-19 Crisis Grant",H33," ")</f>
        <v>5024</v>
      </c>
      <c r="S33" s="24"/>
      <c r="T33" s="25">
        <f t="shared" si="9"/>
        <v>5024</v>
      </c>
    </row>
    <row r="34" spans="1:20" ht="55.35" customHeight="1" x14ac:dyDescent="0.3">
      <c r="B34" s="8" t="s">
        <v>27</v>
      </c>
      <c r="C34" s="9" t="s">
        <v>28</v>
      </c>
      <c r="D34" s="7" t="s">
        <v>4</v>
      </c>
      <c r="E34" s="8" t="s">
        <v>5</v>
      </c>
      <c r="F34" s="8" t="s">
        <v>2</v>
      </c>
      <c r="G34" s="10" t="s">
        <v>408</v>
      </c>
      <c r="H34" s="11">
        <v>25000</v>
      </c>
      <c r="I34" s="24" t="str">
        <f t="shared" si="7"/>
        <v xml:space="preserve"> </v>
      </c>
      <c r="J34" s="24" t="str">
        <f>IF(G34="Ethnic",H34," ")</f>
        <v xml:space="preserve"> </v>
      </c>
      <c r="K34" s="24" t="str">
        <f>IF(G34="Indigenous",H34," ")</f>
        <v xml:space="preserve"> </v>
      </c>
      <c r="L34" s="24" t="str">
        <f t="shared" si="10"/>
        <v xml:space="preserve"> </v>
      </c>
      <c r="M34" s="24" t="str">
        <f t="shared" si="1"/>
        <v xml:space="preserve"> </v>
      </c>
      <c r="N34" s="24" t="str">
        <f t="shared" si="2"/>
        <v xml:space="preserve"> </v>
      </c>
      <c r="O34" s="24" t="str">
        <f t="shared" si="8"/>
        <v xml:space="preserve"> </v>
      </c>
      <c r="P34" s="24"/>
      <c r="Q34" s="24" t="str">
        <f t="shared" si="11"/>
        <v xml:space="preserve"> </v>
      </c>
      <c r="R34" s="24">
        <f>IF(G34="Covid-19 Crisis Grant",H34," ")</f>
        <v>25000</v>
      </c>
      <c r="S34" s="24"/>
      <c r="T34" s="25">
        <f t="shared" si="9"/>
        <v>25000</v>
      </c>
    </row>
    <row r="35" spans="1:20" ht="55.35" customHeight="1" x14ac:dyDescent="0.3">
      <c r="B35" s="8"/>
      <c r="C35" s="9"/>
      <c r="D35" s="7" t="s">
        <v>4</v>
      </c>
      <c r="E35" s="8" t="s">
        <v>1</v>
      </c>
      <c r="F35" s="8" t="s">
        <v>2</v>
      </c>
      <c r="G35" s="10" t="s">
        <v>408</v>
      </c>
      <c r="H35" s="11">
        <v>1981</v>
      </c>
      <c r="I35" s="24" t="str">
        <f t="shared" si="7"/>
        <v xml:space="preserve"> </v>
      </c>
      <c r="J35" s="24" t="str">
        <f>IF(G35="Ethnic",H35," ")</f>
        <v xml:space="preserve"> </v>
      </c>
      <c r="K35" s="24" t="str">
        <f>IF(G35="Indigenous",H35," ")</f>
        <v xml:space="preserve"> </v>
      </c>
      <c r="L35" s="24" t="str">
        <f t="shared" si="10"/>
        <v xml:space="preserve"> </v>
      </c>
      <c r="M35" s="24" t="str">
        <f t="shared" si="1"/>
        <v xml:space="preserve"> </v>
      </c>
      <c r="N35" s="24" t="str">
        <f t="shared" si="2"/>
        <v xml:space="preserve"> </v>
      </c>
      <c r="O35" s="24" t="str">
        <f t="shared" si="8"/>
        <v xml:space="preserve"> </v>
      </c>
      <c r="P35" s="24"/>
      <c r="Q35" s="24" t="str">
        <f t="shared" si="11"/>
        <v xml:space="preserve"> </v>
      </c>
      <c r="R35" s="24">
        <f>IF(G35="Covid-19 Crisis Grant",H35," ")</f>
        <v>1981</v>
      </c>
      <c r="S35" s="24"/>
      <c r="T35" s="25">
        <f t="shared" si="9"/>
        <v>1981</v>
      </c>
    </row>
    <row r="36" spans="1:20" ht="55.35" customHeight="1" x14ac:dyDescent="0.3">
      <c r="B36" s="8" t="s">
        <v>547</v>
      </c>
      <c r="C36" s="9" t="s">
        <v>536</v>
      </c>
      <c r="D36" s="7" t="s">
        <v>4</v>
      </c>
      <c r="E36" s="8" t="s">
        <v>5</v>
      </c>
      <c r="F36" s="8" t="s">
        <v>2</v>
      </c>
      <c r="G36" s="10" t="s">
        <v>408</v>
      </c>
      <c r="H36" s="11">
        <v>25000</v>
      </c>
      <c r="I36" s="24" t="str">
        <f t="shared" si="7"/>
        <v xml:space="preserve"> </v>
      </c>
      <c r="J36" s="24" t="str">
        <f>IF(G36="Ethnic",H36," ")</f>
        <v xml:space="preserve"> </v>
      </c>
      <c r="K36" s="24" t="str">
        <f>IF(G36="Indigenous",H36," ")</f>
        <v xml:space="preserve"> </v>
      </c>
      <c r="L36" s="24" t="str">
        <f t="shared" si="10"/>
        <v xml:space="preserve"> </v>
      </c>
      <c r="M36" s="24" t="str">
        <f t="shared" si="1"/>
        <v xml:space="preserve"> </v>
      </c>
      <c r="N36" s="24" t="str">
        <f t="shared" si="2"/>
        <v xml:space="preserve"> </v>
      </c>
      <c r="O36" s="24" t="str">
        <f t="shared" si="8"/>
        <v xml:space="preserve"> </v>
      </c>
      <c r="P36" s="24"/>
      <c r="Q36" s="24" t="str">
        <f t="shared" si="11"/>
        <v xml:space="preserve"> </v>
      </c>
      <c r="R36" s="24">
        <f>IF(G36="Covid-19 Crisis Grant",H36," ")</f>
        <v>25000</v>
      </c>
      <c r="S36" s="24"/>
      <c r="T36" s="25">
        <f t="shared" si="9"/>
        <v>25000</v>
      </c>
    </row>
    <row r="37" spans="1:20" ht="55.35" customHeight="1" x14ac:dyDescent="0.3">
      <c r="B37" s="8" t="s">
        <v>29</v>
      </c>
      <c r="C37" s="9" t="s">
        <v>30</v>
      </c>
      <c r="D37" s="7" t="s">
        <v>4</v>
      </c>
      <c r="E37" s="8" t="s">
        <v>5</v>
      </c>
      <c r="F37" s="8" t="s">
        <v>2</v>
      </c>
      <c r="G37" s="10" t="s">
        <v>408</v>
      </c>
      <c r="H37" s="11">
        <v>25000</v>
      </c>
      <c r="I37" s="24" t="str">
        <f t="shared" si="7"/>
        <v xml:space="preserve"> </v>
      </c>
      <c r="J37" s="24" t="str">
        <f>IF(G37="Ethnic",H37," ")</f>
        <v xml:space="preserve"> </v>
      </c>
      <c r="K37" s="24" t="str">
        <f>IF(G37="Indigenous",H37," ")</f>
        <v xml:space="preserve"> </v>
      </c>
      <c r="L37" s="24" t="str">
        <f t="shared" si="10"/>
        <v xml:space="preserve"> </v>
      </c>
      <c r="M37" s="24" t="str">
        <f t="shared" si="1"/>
        <v xml:space="preserve"> </v>
      </c>
      <c r="N37" s="24" t="str">
        <f t="shared" si="2"/>
        <v xml:space="preserve"> </v>
      </c>
      <c r="O37" s="24" t="str">
        <f t="shared" si="8"/>
        <v xml:space="preserve"> </v>
      </c>
      <c r="P37" s="24"/>
      <c r="Q37" s="24" t="str">
        <f t="shared" si="11"/>
        <v xml:space="preserve"> </v>
      </c>
      <c r="R37" s="24">
        <f>IF(G37="Covid-19 Crisis Grant",H37," ")</f>
        <v>25000</v>
      </c>
      <c r="S37" s="24"/>
      <c r="T37" s="25">
        <f t="shared" si="9"/>
        <v>25000</v>
      </c>
    </row>
    <row r="38" spans="1:20" ht="55.35" customHeight="1" x14ac:dyDescent="0.3">
      <c r="A38" s="6"/>
      <c r="B38" s="8" t="s">
        <v>31</v>
      </c>
      <c r="C38" s="9" t="s">
        <v>548</v>
      </c>
      <c r="D38" s="7" t="s">
        <v>4</v>
      </c>
      <c r="E38" s="8" t="s">
        <v>9</v>
      </c>
      <c r="F38" s="8" t="s">
        <v>427</v>
      </c>
      <c r="G38" s="10" t="s">
        <v>390</v>
      </c>
      <c r="H38" s="11">
        <v>26397</v>
      </c>
      <c r="I38" s="24" t="str">
        <f t="shared" si="7"/>
        <v xml:space="preserve"> </v>
      </c>
      <c r="J38" s="24">
        <f>IF(G38="Ethnic D&amp;O",H38," ")</f>
        <v>26397</v>
      </c>
      <c r="K38" s="24" t="str">
        <f>IF(G38="Indigenous D&amp;O",H38," ")</f>
        <v xml:space="preserve"> </v>
      </c>
      <c r="L38" s="24" t="str">
        <f t="shared" si="10"/>
        <v xml:space="preserve"> </v>
      </c>
      <c r="M38" s="24" t="str">
        <f t="shared" si="1"/>
        <v xml:space="preserve"> </v>
      </c>
      <c r="N38" s="24" t="str">
        <f t="shared" si="2"/>
        <v xml:space="preserve"> </v>
      </c>
      <c r="O38" s="24" t="str">
        <f t="shared" si="8"/>
        <v xml:space="preserve"> </v>
      </c>
      <c r="P38" s="24"/>
      <c r="Q38" s="24" t="str">
        <f t="shared" si="11"/>
        <v xml:space="preserve"> </v>
      </c>
      <c r="R38" s="24"/>
      <c r="S38" s="24"/>
      <c r="T38" s="25">
        <f>H38</f>
        <v>26397</v>
      </c>
    </row>
    <row r="39" spans="1:20" s="39" customFormat="1" ht="55.35" customHeight="1" x14ac:dyDescent="0.3">
      <c r="A39" s="36"/>
      <c r="B39" s="31"/>
      <c r="C39" s="37"/>
      <c r="D39" s="38"/>
      <c r="E39" s="31" t="s">
        <v>12</v>
      </c>
      <c r="F39" s="31" t="s">
        <v>549</v>
      </c>
      <c r="G39" s="32" t="s">
        <v>397</v>
      </c>
      <c r="H39" s="33">
        <v>27765</v>
      </c>
      <c r="I39" s="34" t="str">
        <f t="shared" si="7"/>
        <v xml:space="preserve"> </v>
      </c>
      <c r="J39" s="34">
        <v>14625</v>
      </c>
      <c r="K39" s="34" t="str">
        <f>IF(G39="Indigenous Content",H39," ")</f>
        <v xml:space="preserve"> </v>
      </c>
      <c r="L39" s="34" t="str">
        <f>IF(G39="RPH Content",H39," ")</f>
        <v xml:space="preserve"> </v>
      </c>
      <c r="M39" s="34" t="str">
        <f t="shared" si="1"/>
        <v xml:space="preserve"> </v>
      </c>
      <c r="N39" s="34" t="str">
        <f t="shared" si="2"/>
        <v xml:space="preserve"> </v>
      </c>
      <c r="O39" s="34" t="str">
        <f t="shared" si="8"/>
        <v xml:space="preserve"> </v>
      </c>
      <c r="P39" s="34"/>
      <c r="Q39" s="34">
        <v>13140</v>
      </c>
      <c r="R39" s="34"/>
      <c r="S39" s="34"/>
      <c r="T39" s="41">
        <f t="shared" ref="T39:T47" si="12">SUM(I39:R39)</f>
        <v>27765</v>
      </c>
    </row>
    <row r="40" spans="1:20" ht="55.35" customHeight="1" x14ac:dyDescent="0.3">
      <c r="B40" s="8"/>
      <c r="C40" s="9"/>
      <c r="D40" s="7"/>
      <c r="E40" s="8" t="s">
        <v>5</v>
      </c>
      <c r="F40" s="8" t="s">
        <v>2</v>
      </c>
      <c r="G40" s="10" t="s">
        <v>11</v>
      </c>
      <c r="H40" s="11">
        <v>6145</v>
      </c>
      <c r="I40" s="24" t="str">
        <f t="shared" si="7"/>
        <v xml:space="preserve"> </v>
      </c>
      <c r="J40" s="24">
        <f t="shared" ref="J40:J47" si="13">IF(G40="Ethnic",H40," ")</f>
        <v>6145</v>
      </c>
      <c r="K40" s="24" t="str">
        <f t="shared" ref="K40:K47" si="14">IF(G40="Indigenous",H40," ")</f>
        <v xml:space="preserve"> </v>
      </c>
      <c r="L40" s="24" t="str">
        <f t="shared" ref="L40:L65" si="15">IF(G40="RPH",H40," ")</f>
        <v xml:space="preserve"> </v>
      </c>
      <c r="M40" s="24" t="str">
        <f t="shared" si="1"/>
        <v xml:space="preserve"> </v>
      </c>
      <c r="N40" s="24" t="str">
        <f t="shared" si="2"/>
        <v xml:space="preserve"> </v>
      </c>
      <c r="O40" s="24" t="str">
        <f t="shared" si="8"/>
        <v xml:space="preserve"> </v>
      </c>
      <c r="P40" s="24"/>
      <c r="Q40" s="24" t="str">
        <f t="shared" ref="Q40:Q65" si="16">IF(G40="General D&amp;O",H40," ")</f>
        <v xml:space="preserve"> </v>
      </c>
      <c r="R40" s="24" t="str">
        <f t="shared" ref="R40:R47" si="17">IF(G40="Covid-19 Crisis Grant",H40," ")</f>
        <v xml:space="preserve"> </v>
      </c>
      <c r="S40" s="24"/>
      <c r="T40" s="25">
        <f t="shared" si="12"/>
        <v>6145</v>
      </c>
    </row>
    <row r="41" spans="1:20" ht="55.35" customHeight="1" x14ac:dyDescent="0.3">
      <c r="B41" s="8" t="s">
        <v>32</v>
      </c>
      <c r="C41" s="9" t="s">
        <v>33</v>
      </c>
      <c r="D41" s="7" t="s">
        <v>4</v>
      </c>
      <c r="E41" s="8" t="s">
        <v>5</v>
      </c>
      <c r="F41" s="8" t="s">
        <v>2</v>
      </c>
      <c r="G41" s="10" t="s">
        <v>408</v>
      </c>
      <c r="H41" s="11">
        <v>5000</v>
      </c>
      <c r="I41" s="24" t="str">
        <f t="shared" si="7"/>
        <v xml:space="preserve"> </v>
      </c>
      <c r="J41" s="24" t="str">
        <f t="shared" si="13"/>
        <v xml:space="preserve"> </v>
      </c>
      <c r="K41" s="24" t="str">
        <f t="shared" si="14"/>
        <v xml:space="preserve"> </v>
      </c>
      <c r="L41" s="24" t="str">
        <f t="shared" si="15"/>
        <v xml:space="preserve"> </v>
      </c>
      <c r="M41" s="24" t="str">
        <f t="shared" si="1"/>
        <v xml:space="preserve"> </v>
      </c>
      <c r="N41" s="24" t="str">
        <f t="shared" si="2"/>
        <v xml:space="preserve"> </v>
      </c>
      <c r="O41" s="24" t="str">
        <f t="shared" si="8"/>
        <v xml:space="preserve"> </v>
      </c>
      <c r="P41" s="24"/>
      <c r="Q41" s="24" t="str">
        <f t="shared" si="16"/>
        <v xml:space="preserve"> </v>
      </c>
      <c r="R41" s="24">
        <f t="shared" si="17"/>
        <v>5000</v>
      </c>
      <c r="S41" s="24"/>
      <c r="T41" s="25">
        <f t="shared" si="12"/>
        <v>5000</v>
      </c>
    </row>
    <row r="42" spans="1:20" ht="55.35" customHeight="1" x14ac:dyDescent="0.3">
      <c r="B42" s="8"/>
      <c r="C42" s="9"/>
      <c r="D42" s="7"/>
      <c r="E42" s="8" t="s">
        <v>1</v>
      </c>
      <c r="F42" s="8" t="s">
        <v>2</v>
      </c>
      <c r="G42" s="10" t="s">
        <v>408</v>
      </c>
      <c r="H42" s="11">
        <v>2900</v>
      </c>
      <c r="I42" s="24" t="str">
        <f t="shared" si="7"/>
        <v xml:space="preserve"> </v>
      </c>
      <c r="J42" s="24" t="str">
        <f t="shared" si="13"/>
        <v xml:space="preserve"> </v>
      </c>
      <c r="K42" s="24" t="str">
        <f t="shared" si="14"/>
        <v xml:space="preserve"> </v>
      </c>
      <c r="L42" s="24" t="str">
        <f t="shared" si="15"/>
        <v xml:space="preserve"> </v>
      </c>
      <c r="M42" s="24" t="str">
        <f t="shared" si="1"/>
        <v xml:space="preserve"> </v>
      </c>
      <c r="N42" s="24" t="str">
        <f t="shared" si="2"/>
        <v xml:space="preserve"> </v>
      </c>
      <c r="O42" s="24" t="str">
        <f t="shared" si="8"/>
        <v xml:space="preserve"> </v>
      </c>
      <c r="P42" s="24"/>
      <c r="Q42" s="24" t="str">
        <f t="shared" si="16"/>
        <v xml:space="preserve"> </v>
      </c>
      <c r="R42" s="24">
        <f t="shared" si="17"/>
        <v>2900</v>
      </c>
      <c r="S42" s="24"/>
      <c r="T42" s="25">
        <f t="shared" si="12"/>
        <v>2900</v>
      </c>
    </row>
    <row r="43" spans="1:20" ht="55.35" customHeight="1" x14ac:dyDescent="0.3">
      <c r="B43" s="8" t="s">
        <v>34</v>
      </c>
      <c r="C43" s="9" t="s">
        <v>35</v>
      </c>
      <c r="D43" s="7" t="s">
        <v>4</v>
      </c>
      <c r="E43" s="8" t="s">
        <v>5</v>
      </c>
      <c r="F43" s="8" t="s">
        <v>2</v>
      </c>
      <c r="G43" s="10" t="s">
        <v>408</v>
      </c>
      <c r="H43" s="11">
        <v>5000</v>
      </c>
      <c r="I43" s="24" t="str">
        <f t="shared" si="7"/>
        <v xml:space="preserve"> </v>
      </c>
      <c r="J43" s="24" t="str">
        <f t="shared" si="13"/>
        <v xml:space="preserve"> </v>
      </c>
      <c r="K43" s="24" t="str">
        <f t="shared" si="14"/>
        <v xml:space="preserve"> </v>
      </c>
      <c r="L43" s="24" t="str">
        <f t="shared" si="15"/>
        <v xml:space="preserve"> </v>
      </c>
      <c r="M43" s="24" t="str">
        <f t="shared" si="1"/>
        <v xml:space="preserve"> </v>
      </c>
      <c r="N43" s="24" t="str">
        <f t="shared" si="2"/>
        <v xml:space="preserve"> </v>
      </c>
      <c r="O43" s="24" t="str">
        <f t="shared" si="8"/>
        <v xml:space="preserve"> </v>
      </c>
      <c r="P43" s="24"/>
      <c r="Q43" s="24" t="str">
        <f t="shared" si="16"/>
        <v xml:space="preserve"> </v>
      </c>
      <c r="R43" s="24">
        <f t="shared" si="17"/>
        <v>5000</v>
      </c>
      <c r="S43" s="24"/>
      <c r="T43" s="25">
        <f t="shared" si="12"/>
        <v>5000</v>
      </c>
    </row>
    <row r="44" spans="1:20" ht="55.35" customHeight="1" x14ac:dyDescent="0.3">
      <c r="B44" s="8"/>
      <c r="C44" s="9"/>
      <c r="D44" s="7"/>
      <c r="E44" s="8" t="s">
        <v>1</v>
      </c>
      <c r="F44" s="8" t="s">
        <v>2</v>
      </c>
      <c r="G44" s="10" t="s">
        <v>408</v>
      </c>
      <c r="H44" s="11">
        <v>22362</v>
      </c>
      <c r="I44" s="24" t="str">
        <f t="shared" si="7"/>
        <v xml:space="preserve"> </v>
      </c>
      <c r="J44" s="24" t="str">
        <f t="shared" si="13"/>
        <v xml:space="preserve"> </v>
      </c>
      <c r="K44" s="24" t="str">
        <f t="shared" si="14"/>
        <v xml:space="preserve"> </v>
      </c>
      <c r="L44" s="24" t="str">
        <f t="shared" si="15"/>
        <v xml:space="preserve"> </v>
      </c>
      <c r="M44" s="24" t="str">
        <f t="shared" si="1"/>
        <v xml:space="preserve"> </v>
      </c>
      <c r="N44" s="24" t="str">
        <f t="shared" si="2"/>
        <v xml:space="preserve"> </v>
      </c>
      <c r="O44" s="24" t="str">
        <f t="shared" si="8"/>
        <v xml:space="preserve"> </v>
      </c>
      <c r="P44" s="24"/>
      <c r="Q44" s="24" t="str">
        <f t="shared" si="16"/>
        <v xml:space="preserve"> </v>
      </c>
      <c r="R44" s="24">
        <f t="shared" si="17"/>
        <v>22362</v>
      </c>
      <c r="S44" s="24"/>
      <c r="T44" s="25">
        <f t="shared" si="12"/>
        <v>22362</v>
      </c>
    </row>
    <row r="45" spans="1:20" ht="55.35" customHeight="1" x14ac:dyDescent="0.3">
      <c r="B45" s="8" t="s">
        <v>36</v>
      </c>
      <c r="C45" s="9" t="s">
        <v>37</v>
      </c>
      <c r="D45" s="7" t="s">
        <v>4</v>
      </c>
      <c r="E45" s="8" t="s">
        <v>5</v>
      </c>
      <c r="F45" s="8" t="s">
        <v>2</v>
      </c>
      <c r="G45" s="10" t="s">
        <v>408</v>
      </c>
      <c r="H45" s="11">
        <v>25000</v>
      </c>
      <c r="I45" s="24" t="str">
        <f t="shared" si="7"/>
        <v xml:space="preserve"> </v>
      </c>
      <c r="J45" s="24" t="str">
        <f t="shared" si="13"/>
        <v xml:space="preserve"> </v>
      </c>
      <c r="K45" s="24" t="str">
        <f t="shared" si="14"/>
        <v xml:space="preserve"> </v>
      </c>
      <c r="L45" s="24" t="str">
        <f t="shared" si="15"/>
        <v xml:space="preserve"> </v>
      </c>
      <c r="M45" s="24" t="str">
        <f t="shared" si="1"/>
        <v xml:space="preserve"> </v>
      </c>
      <c r="N45" s="24" t="str">
        <f t="shared" si="2"/>
        <v xml:space="preserve"> </v>
      </c>
      <c r="O45" s="24" t="str">
        <f t="shared" si="8"/>
        <v xml:space="preserve"> </v>
      </c>
      <c r="P45" s="24"/>
      <c r="Q45" s="24" t="str">
        <f t="shared" si="16"/>
        <v xml:space="preserve"> </v>
      </c>
      <c r="R45" s="24">
        <f t="shared" si="17"/>
        <v>25000</v>
      </c>
      <c r="S45" s="24"/>
      <c r="T45" s="25">
        <f t="shared" si="12"/>
        <v>25000</v>
      </c>
    </row>
    <row r="46" spans="1:20" ht="55.35" customHeight="1" x14ac:dyDescent="0.3">
      <c r="B46" s="8" t="s">
        <v>38</v>
      </c>
      <c r="C46" s="9" t="s">
        <v>39</v>
      </c>
      <c r="D46" s="7" t="s">
        <v>4</v>
      </c>
      <c r="E46" s="8" t="s">
        <v>5</v>
      </c>
      <c r="F46" s="8" t="s">
        <v>2</v>
      </c>
      <c r="G46" s="10" t="s">
        <v>408</v>
      </c>
      <c r="H46" s="11">
        <v>25000</v>
      </c>
      <c r="I46" s="24" t="str">
        <f t="shared" si="7"/>
        <v xml:space="preserve"> </v>
      </c>
      <c r="J46" s="24" t="str">
        <f t="shared" si="13"/>
        <v xml:space="preserve"> </v>
      </c>
      <c r="K46" s="24" t="str">
        <f t="shared" si="14"/>
        <v xml:space="preserve"> </v>
      </c>
      <c r="L46" s="24" t="str">
        <f t="shared" si="15"/>
        <v xml:space="preserve"> </v>
      </c>
      <c r="M46" s="24" t="str">
        <f t="shared" si="1"/>
        <v xml:space="preserve"> </v>
      </c>
      <c r="N46" s="24" t="str">
        <f t="shared" si="2"/>
        <v xml:space="preserve"> </v>
      </c>
      <c r="O46" s="24" t="str">
        <f t="shared" si="8"/>
        <v xml:space="preserve"> </v>
      </c>
      <c r="P46" s="24"/>
      <c r="Q46" s="24" t="str">
        <f t="shared" si="16"/>
        <v xml:space="preserve"> </v>
      </c>
      <c r="R46" s="24">
        <f t="shared" si="17"/>
        <v>25000</v>
      </c>
      <c r="S46" s="24"/>
      <c r="T46" s="25">
        <f t="shared" si="12"/>
        <v>25000</v>
      </c>
    </row>
    <row r="47" spans="1:20" ht="55.35" customHeight="1" x14ac:dyDescent="0.3">
      <c r="B47" s="8"/>
      <c r="C47" s="9"/>
      <c r="D47" s="7"/>
      <c r="E47" s="8" t="s">
        <v>1</v>
      </c>
      <c r="F47" s="8" t="s">
        <v>2</v>
      </c>
      <c r="G47" s="10" t="s">
        <v>408</v>
      </c>
      <c r="H47" s="11">
        <v>2900</v>
      </c>
      <c r="I47" s="24" t="str">
        <f t="shared" si="7"/>
        <v xml:space="preserve"> </v>
      </c>
      <c r="J47" s="24" t="str">
        <f t="shared" si="13"/>
        <v xml:space="preserve"> </v>
      </c>
      <c r="K47" s="24" t="str">
        <f t="shared" si="14"/>
        <v xml:space="preserve"> </v>
      </c>
      <c r="L47" s="24" t="str">
        <f t="shared" si="15"/>
        <v xml:space="preserve"> </v>
      </c>
      <c r="M47" s="24" t="str">
        <f t="shared" si="1"/>
        <v xml:space="preserve"> </v>
      </c>
      <c r="N47" s="24" t="str">
        <f t="shared" si="2"/>
        <v xml:space="preserve"> </v>
      </c>
      <c r="O47" s="24" t="str">
        <f t="shared" si="8"/>
        <v xml:space="preserve"> </v>
      </c>
      <c r="P47" s="24"/>
      <c r="Q47" s="24" t="str">
        <f t="shared" si="16"/>
        <v xml:space="preserve"> </v>
      </c>
      <c r="R47" s="24">
        <f t="shared" si="17"/>
        <v>2900</v>
      </c>
      <c r="S47" s="24"/>
      <c r="T47" s="25">
        <f t="shared" si="12"/>
        <v>2900</v>
      </c>
    </row>
    <row r="48" spans="1:20" s="39" customFormat="1" ht="55.35" customHeight="1" x14ac:dyDescent="0.3">
      <c r="A48" s="40"/>
      <c r="B48" s="31" t="s">
        <v>428</v>
      </c>
      <c r="C48" s="37" t="s">
        <v>40</v>
      </c>
      <c r="D48" s="38" t="s">
        <v>4</v>
      </c>
      <c r="E48" s="31" t="s">
        <v>9</v>
      </c>
      <c r="F48" s="31" t="s">
        <v>737</v>
      </c>
      <c r="G48" s="32" t="s">
        <v>393</v>
      </c>
      <c r="H48" s="33">
        <v>33490</v>
      </c>
      <c r="I48" s="34" t="str">
        <f t="shared" si="7"/>
        <v xml:space="preserve"> </v>
      </c>
      <c r="J48" s="34" t="str">
        <f>IF(G48="Ethnic D&amp;O",H48," ")</f>
        <v xml:space="preserve"> </v>
      </c>
      <c r="K48" s="34" t="str">
        <f>IF(G48="Indigenous D&amp;O",H48," ")</f>
        <v xml:space="preserve"> </v>
      </c>
      <c r="L48" s="34" t="str">
        <f t="shared" si="15"/>
        <v xml:space="preserve"> </v>
      </c>
      <c r="M48" s="34" t="str">
        <f t="shared" si="1"/>
        <v xml:space="preserve"> </v>
      </c>
      <c r="N48" s="34" t="str">
        <f t="shared" si="2"/>
        <v xml:space="preserve"> </v>
      </c>
      <c r="O48" s="34"/>
      <c r="P48" s="34"/>
      <c r="Q48" s="34">
        <v>30000</v>
      </c>
      <c r="R48" s="34"/>
      <c r="S48" s="34"/>
      <c r="T48" s="35">
        <f>H48</f>
        <v>33490</v>
      </c>
    </row>
    <row r="49" spans="1:20" s="39" customFormat="1" ht="55.35" customHeight="1" x14ac:dyDescent="0.3">
      <c r="A49" s="36"/>
      <c r="B49" s="31"/>
      <c r="C49" s="37"/>
      <c r="D49" s="38"/>
      <c r="E49" s="31" t="s">
        <v>5</v>
      </c>
      <c r="F49" s="31" t="s">
        <v>2</v>
      </c>
      <c r="G49" s="32" t="s">
        <v>408</v>
      </c>
      <c r="H49" s="33">
        <v>5000</v>
      </c>
      <c r="I49" s="34" t="str">
        <f t="shared" si="7"/>
        <v xml:space="preserve"> </v>
      </c>
      <c r="J49" s="34" t="str">
        <f>IF(G49="Ethnic",H49," ")</f>
        <v xml:space="preserve"> </v>
      </c>
      <c r="K49" s="34" t="str">
        <f>IF(G49="Indigenous",H49," ")</f>
        <v xml:space="preserve"> </v>
      </c>
      <c r="L49" s="34" t="str">
        <f t="shared" si="15"/>
        <v xml:space="preserve"> </v>
      </c>
      <c r="M49" s="34" t="str">
        <f t="shared" si="1"/>
        <v xml:space="preserve"> </v>
      </c>
      <c r="N49" s="34" t="str">
        <f t="shared" si="2"/>
        <v xml:space="preserve"> </v>
      </c>
      <c r="O49" s="34" t="str">
        <f t="shared" ref="O49:O79" si="18">IF(G49="Training Business",H49," ")</f>
        <v xml:space="preserve"> </v>
      </c>
      <c r="P49" s="34"/>
      <c r="Q49" s="34" t="str">
        <f t="shared" si="16"/>
        <v xml:space="preserve"> </v>
      </c>
      <c r="R49" s="34">
        <f>IF(G49="Covid-19 Crisis Grant",H49," ")</f>
        <v>5000</v>
      </c>
      <c r="S49" s="34"/>
      <c r="T49" s="35">
        <f>SUM(I49:R49)</f>
        <v>5000</v>
      </c>
    </row>
    <row r="50" spans="1:20" s="39" customFormat="1" ht="55.35" customHeight="1" x14ac:dyDescent="0.3">
      <c r="A50" s="40"/>
      <c r="B50" s="31" t="s">
        <v>429</v>
      </c>
      <c r="C50" s="37" t="s">
        <v>40</v>
      </c>
      <c r="D50" s="38" t="s">
        <v>4</v>
      </c>
      <c r="E50" s="31" t="s">
        <v>9</v>
      </c>
      <c r="F50" s="31" t="s">
        <v>430</v>
      </c>
      <c r="G50" s="32" t="s">
        <v>393</v>
      </c>
      <c r="H50" s="33">
        <v>30000</v>
      </c>
      <c r="I50" s="34">
        <v>6000</v>
      </c>
      <c r="J50" s="34" t="str">
        <f>IF(G50="Ethnic D&amp;O",H50," ")</f>
        <v xml:space="preserve"> </v>
      </c>
      <c r="K50" s="34" t="str">
        <f>IF(G50="Indigenous D&amp;O",H50," ")</f>
        <v xml:space="preserve"> </v>
      </c>
      <c r="L50" s="34" t="str">
        <f t="shared" si="15"/>
        <v xml:space="preserve"> </v>
      </c>
      <c r="M50" s="34" t="str">
        <f t="shared" si="1"/>
        <v xml:space="preserve"> </v>
      </c>
      <c r="N50" s="34" t="str">
        <f t="shared" si="2"/>
        <v xml:space="preserve"> </v>
      </c>
      <c r="O50" s="34" t="str">
        <f t="shared" si="18"/>
        <v xml:space="preserve"> </v>
      </c>
      <c r="P50" s="34"/>
      <c r="Q50" s="34">
        <v>24000</v>
      </c>
      <c r="R50" s="34"/>
      <c r="S50" s="34"/>
      <c r="T50" s="35">
        <f>H50</f>
        <v>30000</v>
      </c>
    </row>
    <row r="51" spans="1:20" ht="55.35" customHeight="1" x14ac:dyDescent="0.3">
      <c r="B51" s="8"/>
      <c r="C51" s="9"/>
      <c r="D51" s="7"/>
      <c r="E51" s="8" t="s">
        <v>5</v>
      </c>
      <c r="F51" s="8" t="s">
        <v>2</v>
      </c>
      <c r="G51" s="10" t="s">
        <v>408</v>
      </c>
      <c r="H51" s="11">
        <v>22000</v>
      </c>
      <c r="I51" s="24" t="str">
        <f t="shared" si="7"/>
        <v xml:space="preserve"> </v>
      </c>
      <c r="J51" s="24" t="str">
        <f>IF(G51="Ethnic",H51," ")</f>
        <v xml:space="preserve"> </v>
      </c>
      <c r="K51" s="24" t="str">
        <f>IF(G51="Indigenous",H51," ")</f>
        <v xml:space="preserve"> </v>
      </c>
      <c r="L51" s="24" t="str">
        <f t="shared" si="15"/>
        <v xml:space="preserve"> </v>
      </c>
      <c r="M51" s="24" t="str">
        <f t="shared" si="1"/>
        <v xml:space="preserve"> </v>
      </c>
      <c r="N51" s="24" t="str">
        <f t="shared" si="2"/>
        <v xml:space="preserve"> </v>
      </c>
      <c r="O51" s="24" t="str">
        <f t="shared" si="18"/>
        <v xml:space="preserve"> </v>
      </c>
      <c r="P51" s="24"/>
      <c r="Q51" s="24" t="str">
        <f t="shared" si="16"/>
        <v xml:space="preserve"> </v>
      </c>
      <c r="R51" s="24">
        <f>IF(G51="Covid-19 Crisis Grant",H51," ")</f>
        <v>22000</v>
      </c>
      <c r="S51" s="24"/>
      <c r="T51" s="25">
        <f>SUM(I51:R51)</f>
        <v>22000</v>
      </c>
    </row>
    <row r="52" spans="1:20" ht="55.35" customHeight="1" x14ac:dyDescent="0.3">
      <c r="B52" s="8"/>
      <c r="C52" s="9"/>
      <c r="D52" s="7"/>
      <c r="E52" s="8" t="s">
        <v>1</v>
      </c>
      <c r="F52" s="8" t="s">
        <v>2</v>
      </c>
      <c r="G52" s="10" t="s">
        <v>408</v>
      </c>
      <c r="H52" s="11">
        <v>2900</v>
      </c>
      <c r="I52" s="24" t="str">
        <f t="shared" si="7"/>
        <v xml:space="preserve"> </v>
      </c>
      <c r="J52" s="24" t="str">
        <f>IF(G52="Ethnic",H52," ")</f>
        <v xml:space="preserve"> </v>
      </c>
      <c r="K52" s="24" t="str">
        <f>IF(G52="Indigenous",H52," ")</f>
        <v xml:space="preserve"> </v>
      </c>
      <c r="L52" s="24" t="str">
        <f t="shared" si="15"/>
        <v xml:space="preserve"> </v>
      </c>
      <c r="M52" s="24" t="str">
        <f t="shared" si="1"/>
        <v xml:space="preserve"> </v>
      </c>
      <c r="N52" s="24" t="str">
        <f t="shared" si="2"/>
        <v xml:space="preserve"> </v>
      </c>
      <c r="O52" s="24" t="str">
        <f t="shared" si="18"/>
        <v xml:space="preserve"> </v>
      </c>
      <c r="P52" s="24"/>
      <c r="Q52" s="24" t="str">
        <f t="shared" si="16"/>
        <v xml:space="preserve"> </v>
      </c>
      <c r="R52" s="24">
        <f>IF(G52="Covid-19 Crisis Grant",H52," ")</f>
        <v>2900</v>
      </c>
      <c r="S52" s="24"/>
      <c r="T52" s="25">
        <f>SUM(I52:R52)</f>
        <v>2900</v>
      </c>
    </row>
    <row r="53" spans="1:20" ht="55.35" customHeight="1" x14ac:dyDescent="0.3">
      <c r="A53" s="6"/>
      <c r="B53" s="8" t="s">
        <v>431</v>
      </c>
      <c r="C53" s="9" t="s">
        <v>41</v>
      </c>
      <c r="D53" s="7" t="s">
        <v>4</v>
      </c>
      <c r="E53" s="8" t="s">
        <v>9</v>
      </c>
      <c r="F53" s="8" t="s">
        <v>550</v>
      </c>
      <c r="G53" s="10" t="s">
        <v>393</v>
      </c>
      <c r="H53" s="11">
        <v>8800</v>
      </c>
      <c r="I53" s="24" t="str">
        <f t="shared" si="7"/>
        <v xml:space="preserve"> </v>
      </c>
      <c r="J53" s="24" t="str">
        <f>IF(G53="Ethnic D&amp;O",H53," ")</f>
        <v xml:space="preserve"> </v>
      </c>
      <c r="K53" s="24" t="str">
        <f>IF(G53="Indigenous D&amp;O",H53," ")</f>
        <v xml:space="preserve"> </v>
      </c>
      <c r="L53" s="24" t="str">
        <f t="shared" si="15"/>
        <v xml:space="preserve"> </v>
      </c>
      <c r="M53" s="24" t="str">
        <f t="shared" si="1"/>
        <v xml:space="preserve"> </v>
      </c>
      <c r="N53" s="24" t="str">
        <f t="shared" si="2"/>
        <v xml:space="preserve"> </v>
      </c>
      <c r="O53" s="24" t="str">
        <f t="shared" si="18"/>
        <v xml:space="preserve"> </v>
      </c>
      <c r="P53" s="24"/>
      <c r="Q53" s="24">
        <f t="shared" si="16"/>
        <v>8800</v>
      </c>
      <c r="R53" s="24"/>
      <c r="S53" s="24"/>
      <c r="T53" s="25">
        <f>H53</f>
        <v>8800</v>
      </c>
    </row>
    <row r="54" spans="1:20" ht="55.35" customHeight="1" x14ac:dyDescent="0.3">
      <c r="B54" s="8"/>
      <c r="C54" s="9"/>
      <c r="D54" s="7"/>
      <c r="E54" s="8" t="s">
        <v>5</v>
      </c>
      <c r="F54" s="8" t="s">
        <v>2</v>
      </c>
      <c r="G54" s="10" t="s">
        <v>408</v>
      </c>
      <c r="H54" s="11">
        <v>25000</v>
      </c>
      <c r="I54" s="24" t="str">
        <f t="shared" si="7"/>
        <v xml:space="preserve"> </v>
      </c>
      <c r="J54" s="24" t="str">
        <f t="shared" ref="J54:J61" si="19">IF(G54="Ethnic",H54," ")</f>
        <v xml:space="preserve"> </v>
      </c>
      <c r="K54" s="24" t="str">
        <f t="shared" ref="K54:K61" si="20">IF(G54="Indigenous",H54," ")</f>
        <v xml:space="preserve"> </v>
      </c>
      <c r="L54" s="24" t="str">
        <f t="shared" si="15"/>
        <v xml:space="preserve"> </v>
      </c>
      <c r="M54" s="24" t="str">
        <f t="shared" si="1"/>
        <v xml:space="preserve"> </v>
      </c>
      <c r="N54" s="24" t="str">
        <f t="shared" si="2"/>
        <v xml:space="preserve"> </v>
      </c>
      <c r="O54" s="24" t="str">
        <f t="shared" si="18"/>
        <v xml:space="preserve"> </v>
      </c>
      <c r="P54" s="24"/>
      <c r="Q54" s="24" t="str">
        <f t="shared" si="16"/>
        <v xml:space="preserve"> </v>
      </c>
      <c r="R54" s="24">
        <f t="shared" ref="R54:R61" si="21">IF(G54="Covid-19 Crisis Grant",H54," ")</f>
        <v>25000</v>
      </c>
      <c r="S54" s="24"/>
      <c r="T54" s="25">
        <f t="shared" ref="T54:T61" si="22">SUM(I54:R54)</f>
        <v>25000</v>
      </c>
    </row>
    <row r="55" spans="1:20" ht="55.35" customHeight="1" x14ac:dyDescent="0.3">
      <c r="B55" s="8" t="s">
        <v>552</v>
      </c>
      <c r="C55" s="9" t="s">
        <v>42</v>
      </c>
      <c r="D55" s="7" t="s">
        <v>4</v>
      </c>
      <c r="E55" s="8" t="s">
        <v>5</v>
      </c>
      <c r="F55" s="8" t="s">
        <v>2</v>
      </c>
      <c r="G55" s="10" t="s">
        <v>408</v>
      </c>
      <c r="H55" s="11">
        <v>18556</v>
      </c>
      <c r="I55" s="24" t="str">
        <f t="shared" si="7"/>
        <v xml:space="preserve"> </v>
      </c>
      <c r="J55" s="24" t="str">
        <f t="shared" si="19"/>
        <v xml:space="preserve"> </v>
      </c>
      <c r="K55" s="24" t="str">
        <f t="shared" si="20"/>
        <v xml:space="preserve"> </v>
      </c>
      <c r="L55" s="24" t="str">
        <f t="shared" si="15"/>
        <v xml:space="preserve"> </v>
      </c>
      <c r="M55" s="24" t="str">
        <f t="shared" si="1"/>
        <v xml:space="preserve"> </v>
      </c>
      <c r="N55" s="24" t="str">
        <f t="shared" si="2"/>
        <v xml:space="preserve"> </v>
      </c>
      <c r="O55" s="24" t="str">
        <f t="shared" si="18"/>
        <v xml:space="preserve"> </v>
      </c>
      <c r="P55" s="24"/>
      <c r="Q55" s="24" t="str">
        <f t="shared" si="16"/>
        <v xml:space="preserve"> </v>
      </c>
      <c r="R55" s="24">
        <f t="shared" si="21"/>
        <v>18556</v>
      </c>
      <c r="S55" s="24"/>
      <c r="T55" s="25">
        <f t="shared" si="22"/>
        <v>18556</v>
      </c>
    </row>
    <row r="56" spans="1:20" ht="55.35" customHeight="1" x14ac:dyDescent="0.3">
      <c r="B56" s="8"/>
      <c r="C56" s="9"/>
      <c r="D56" s="7"/>
      <c r="E56" s="8" t="s">
        <v>1</v>
      </c>
      <c r="F56" s="8" t="s">
        <v>2</v>
      </c>
      <c r="G56" s="10" t="s">
        <v>408</v>
      </c>
      <c r="H56" s="11">
        <v>2900</v>
      </c>
      <c r="I56" s="24" t="str">
        <f t="shared" si="7"/>
        <v xml:space="preserve"> </v>
      </c>
      <c r="J56" s="24" t="str">
        <f t="shared" si="19"/>
        <v xml:space="preserve"> </v>
      </c>
      <c r="K56" s="24" t="str">
        <f t="shared" si="20"/>
        <v xml:space="preserve"> </v>
      </c>
      <c r="L56" s="24" t="str">
        <f t="shared" si="15"/>
        <v xml:space="preserve"> </v>
      </c>
      <c r="M56" s="24" t="str">
        <f t="shared" si="1"/>
        <v xml:space="preserve"> </v>
      </c>
      <c r="N56" s="24" t="str">
        <f t="shared" si="2"/>
        <v xml:space="preserve"> </v>
      </c>
      <c r="O56" s="24" t="str">
        <f t="shared" si="18"/>
        <v xml:space="preserve"> </v>
      </c>
      <c r="P56" s="24"/>
      <c r="Q56" s="24" t="str">
        <f t="shared" si="16"/>
        <v xml:space="preserve"> </v>
      </c>
      <c r="R56" s="24">
        <f t="shared" si="21"/>
        <v>2900</v>
      </c>
      <c r="S56" s="24"/>
      <c r="T56" s="25">
        <f t="shared" si="22"/>
        <v>2900</v>
      </c>
    </row>
    <row r="57" spans="1:20" ht="55.35" customHeight="1" x14ac:dyDescent="0.3">
      <c r="B57" s="8" t="s">
        <v>43</v>
      </c>
      <c r="C57" s="9" t="s">
        <v>44</v>
      </c>
      <c r="D57" s="7" t="s">
        <v>4</v>
      </c>
      <c r="E57" s="8" t="s">
        <v>5</v>
      </c>
      <c r="F57" s="8" t="s">
        <v>2</v>
      </c>
      <c r="G57" s="10" t="s">
        <v>408</v>
      </c>
      <c r="H57" s="11">
        <v>25000</v>
      </c>
      <c r="I57" s="24" t="str">
        <f t="shared" si="7"/>
        <v xml:space="preserve"> </v>
      </c>
      <c r="J57" s="24" t="str">
        <f t="shared" si="19"/>
        <v xml:space="preserve"> </v>
      </c>
      <c r="K57" s="24" t="str">
        <f t="shared" si="20"/>
        <v xml:space="preserve"> </v>
      </c>
      <c r="L57" s="24" t="str">
        <f t="shared" si="15"/>
        <v xml:space="preserve"> </v>
      </c>
      <c r="M57" s="24" t="str">
        <f t="shared" si="1"/>
        <v xml:space="preserve"> </v>
      </c>
      <c r="N57" s="24" t="str">
        <f t="shared" si="2"/>
        <v xml:space="preserve"> </v>
      </c>
      <c r="O57" s="24" t="str">
        <f t="shared" si="18"/>
        <v xml:space="preserve"> </v>
      </c>
      <c r="P57" s="24"/>
      <c r="Q57" s="24" t="str">
        <f t="shared" si="16"/>
        <v xml:space="preserve"> </v>
      </c>
      <c r="R57" s="24">
        <f t="shared" si="21"/>
        <v>25000</v>
      </c>
      <c r="S57" s="24"/>
      <c r="T57" s="25">
        <f t="shared" si="22"/>
        <v>25000</v>
      </c>
    </row>
    <row r="58" spans="1:20" ht="55.35" customHeight="1" x14ac:dyDescent="0.3">
      <c r="B58" s="8" t="s">
        <v>551</v>
      </c>
      <c r="C58" s="9" t="s">
        <v>45</v>
      </c>
      <c r="D58" s="7" t="s">
        <v>4</v>
      </c>
      <c r="E58" s="8" t="s">
        <v>5</v>
      </c>
      <c r="F58" s="8" t="s">
        <v>2</v>
      </c>
      <c r="G58" s="10" t="s">
        <v>408</v>
      </c>
      <c r="H58" s="11">
        <v>25000</v>
      </c>
      <c r="I58" s="24" t="str">
        <f t="shared" si="7"/>
        <v xml:space="preserve"> </v>
      </c>
      <c r="J58" s="24" t="str">
        <f t="shared" si="19"/>
        <v xml:space="preserve"> </v>
      </c>
      <c r="K58" s="24" t="str">
        <f t="shared" si="20"/>
        <v xml:space="preserve"> </v>
      </c>
      <c r="L58" s="24" t="str">
        <f t="shared" si="15"/>
        <v xml:space="preserve"> </v>
      </c>
      <c r="M58" s="24" t="str">
        <f t="shared" si="1"/>
        <v xml:space="preserve"> </v>
      </c>
      <c r="N58" s="24" t="str">
        <f t="shared" si="2"/>
        <v xml:space="preserve"> </v>
      </c>
      <c r="O58" s="24" t="str">
        <f t="shared" si="18"/>
        <v xml:space="preserve"> </v>
      </c>
      <c r="P58" s="24"/>
      <c r="Q58" s="24" t="str">
        <f t="shared" si="16"/>
        <v xml:space="preserve"> </v>
      </c>
      <c r="R58" s="24">
        <f t="shared" si="21"/>
        <v>25000</v>
      </c>
      <c r="S58" s="24"/>
      <c r="T58" s="25">
        <f t="shared" si="22"/>
        <v>25000</v>
      </c>
    </row>
    <row r="59" spans="1:20" ht="55.35" customHeight="1" x14ac:dyDescent="0.3">
      <c r="B59" s="8"/>
      <c r="C59" s="9"/>
      <c r="D59" s="7"/>
      <c r="E59" s="8" t="s">
        <v>1</v>
      </c>
      <c r="F59" s="8" t="s">
        <v>2</v>
      </c>
      <c r="G59" s="10" t="s">
        <v>408</v>
      </c>
      <c r="H59" s="11">
        <v>2900</v>
      </c>
      <c r="I59" s="24" t="str">
        <f t="shared" ref="I59:I88" si="23">IF(G59="Transmission D&amp;O",H59," ")</f>
        <v xml:space="preserve"> </v>
      </c>
      <c r="J59" s="24" t="str">
        <f t="shared" si="19"/>
        <v xml:space="preserve"> </v>
      </c>
      <c r="K59" s="24" t="str">
        <f t="shared" si="20"/>
        <v xml:space="preserve"> </v>
      </c>
      <c r="L59" s="24" t="str">
        <f t="shared" si="15"/>
        <v xml:space="preserve"> </v>
      </c>
      <c r="M59" s="24" t="str">
        <f t="shared" ref="M59:M113" si="24">IF(G59="RPH Tx",H59," ")</f>
        <v xml:space="preserve"> </v>
      </c>
      <c r="N59" s="24" t="str">
        <f t="shared" ref="N59:N113" si="25">IF(G59="Training",H59," ")</f>
        <v xml:space="preserve"> </v>
      </c>
      <c r="O59" s="24" t="str">
        <f t="shared" si="18"/>
        <v xml:space="preserve"> </v>
      </c>
      <c r="P59" s="24"/>
      <c r="Q59" s="24" t="str">
        <f t="shared" si="16"/>
        <v xml:space="preserve"> </v>
      </c>
      <c r="R59" s="24">
        <f t="shared" si="21"/>
        <v>2900</v>
      </c>
      <c r="S59" s="24"/>
      <c r="T59" s="25">
        <f t="shared" si="22"/>
        <v>2900</v>
      </c>
    </row>
    <row r="60" spans="1:20" ht="55.35" customHeight="1" x14ac:dyDescent="0.3">
      <c r="B60" s="8" t="s">
        <v>46</v>
      </c>
      <c r="C60" s="9" t="s">
        <v>47</v>
      </c>
      <c r="D60" s="7" t="s">
        <v>4</v>
      </c>
      <c r="E60" s="8" t="s">
        <v>5</v>
      </c>
      <c r="F60" s="8" t="s">
        <v>2</v>
      </c>
      <c r="G60" s="10" t="s">
        <v>408</v>
      </c>
      <c r="H60" s="11">
        <v>25000</v>
      </c>
      <c r="I60" s="24" t="str">
        <f t="shared" si="23"/>
        <v xml:space="preserve"> </v>
      </c>
      <c r="J60" s="24" t="str">
        <f t="shared" si="19"/>
        <v xml:space="preserve"> </v>
      </c>
      <c r="K60" s="24" t="str">
        <f t="shared" si="20"/>
        <v xml:space="preserve"> </v>
      </c>
      <c r="L60" s="24" t="str">
        <f t="shared" si="15"/>
        <v xml:space="preserve"> </v>
      </c>
      <c r="M60" s="24" t="str">
        <f t="shared" si="24"/>
        <v xml:space="preserve"> </v>
      </c>
      <c r="N60" s="24" t="str">
        <f t="shared" si="25"/>
        <v xml:space="preserve"> </v>
      </c>
      <c r="O60" s="24" t="str">
        <f t="shared" si="18"/>
        <v xml:space="preserve"> </v>
      </c>
      <c r="P60" s="24"/>
      <c r="Q60" s="24" t="str">
        <f t="shared" si="16"/>
        <v xml:space="preserve"> </v>
      </c>
      <c r="R60" s="24">
        <f t="shared" si="21"/>
        <v>25000</v>
      </c>
      <c r="S60" s="24"/>
      <c r="T60" s="25">
        <f t="shared" si="22"/>
        <v>25000</v>
      </c>
    </row>
    <row r="61" spans="1:20" ht="55.35" customHeight="1" x14ac:dyDescent="0.3">
      <c r="B61" s="8"/>
      <c r="C61" s="9"/>
      <c r="D61" s="7"/>
      <c r="E61" s="8" t="s">
        <v>1</v>
      </c>
      <c r="F61" s="8" t="s">
        <v>2</v>
      </c>
      <c r="G61" s="10" t="s">
        <v>408</v>
      </c>
      <c r="H61" s="11">
        <v>2900</v>
      </c>
      <c r="I61" s="24" t="str">
        <f t="shared" si="23"/>
        <v xml:space="preserve"> </v>
      </c>
      <c r="J61" s="24" t="str">
        <f t="shared" si="19"/>
        <v xml:space="preserve"> </v>
      </c>
      <c r="K61" s="24" t="str">
        <f t="shared" si="20"/>
        <v xml:space="preserve"> </v>
      </c>
      <c r="L61" s="24" t="str">
        <f t="shared" si="15"/>
        <v xml:space="preserve"> </v>
      </c>
      <c r="M61" s="24" t="str">
        <f t="shared" si="24"/>
        <v xml:space="preserve"> </v>
      </c>
      <c r="N61" s="24" t="str">
        <f t="shared" si="25"/>
        <v xml:space="preserve"> </v>
      </c>
      <c r="O61" s="24" t="str">
        <f t="shared" si="18"/>
        <v xml:space="preserve"> </v>
      </c>
      <c r="P61" s="24"/>
      <c r="Q61" s="24" t="str">
        <f t="shared" si="16"/>
        <v xml:space="preserve"> </v>
      </c>
      <c r="R61" s="24">
        <f t="shared" si="21"/>
        <v>2900</v>
      </c>
      <c r="S61" s="24"/>
      <c r="T61" s="25">
        <f t="shared" si="22"/>
        <v>2900</v>
      </c>
    </row>
    <row r="62" spans="1:20" ht="55.35" customHeight="1" x14ac:dyDescent="0.3">
      <c r="A62" s="6"/>
      <c r="B62" s="8" t="s">
        <v>48</v>
      </c>
      <c r="C62" s="9" t="s">
        <v>49</v>
      </c>
      <c r="D62" s="7" t="s">
        <v>4</v>
      </c>
      <c r="E62" s="8" t="s">
        <v>9</v>
      </c>
      <c r="F62" s="8" t="s">
        <v>553</v>
      </c>
      <c r="G62" s="10" t="s">
        <v>393</v>
      </c>
      <c r="H62" s="11">
        <v>12408</v>
      </c>
      <c r="I62" s="24" t="str">
        <f t="shared" si="23"/>
        <v xml:space="preserve"> </v>
      </c>
      <c r="J62" s="24" t="str">
        <f>IF(G62="Ethnic D&amp;O",H62," ")</f>
        <v xml:space="preserve"> </v>
      </c>
      <c r="K62" s="24" t="str">
        <f>IF(G62="Indigenous D&amp;O",H62," ")</f>
        <v xml:space="preserve"> </v>
      </c>
      <c r="L62" s="24" t="str">
        <f t="shared" si="15"/>
        <v xml:space="preserve"> </v>
      </c>
      <c r="M62" s="24" t="str">
        <f t="shared" si="24"/>
        <v xml:space="preserve"> </v>
      </c>
      <c r="N62" s="24" t="str">
        <f t="shared" si="25"/>
        <v xml:space="preserve"> </v>
      </c>
      <c r="O62" s="24" t="str">
        <f t="shared" si="18"/>
        <v xml:space="preserve"> </v>
      </c>
      <c r="P62" s="24"/>
      <c r="Q62" s="24">
        <f t="shared" si="16"/>
        <v>12408</v>
      </c>
      <c r="R62" s="24"/>
      <c r="S62" s="24"/>
      <c r="T62" s="25">
        <f>H62</f>
        <v>12408</v>
      </c>
    </row>
    <row r="63" spans="1:20" ht="55.35" customHeight="1" x14ac:dyDescent="0.3">
      <c r="B63" s="8"/>
      <c r="C63" s="9"/>
      <c r="D63" s="7"/>
      <c r="E63" s="8" t="s">
        <v>5</v>
      </c>
      <c r="F63" s="8" t="s">
        <v>2</v>
      </c>
      <c r="G63" s="10" t="s">
        <v>408</v>
      </c>
      <c r="H63" s="11">
        <v>5000</v>
      </c>
      <c r="I63" s="24" t="str">
        <f t="shared" si="23"/>
        <v xml:space="preserve"> </v>
      </c>
      <c r="J63" s="24" t="str">
        <f>IF(G63="Ethnic",H63," ")</f>
        <v xml:space="preserve"> </v>
      </c>
      <c r="K63" s="24" t="str">
        <f>IF(G63="Indigenous",H63," ")</f>
        <v xml:space="preserve"> </v>
      </c>
      <c r="L63" s="24" t="str">
        <f t="shared" si="15"/>
        <v xml:space="preserve"> </v>
      </c>
      <c r="M63" s="24" t="str">
        <f t="shared" si="24"/>
        <v xml:space="preserve"> </v>
      </c>
      <c r="N63" s="24" t="str">
        <f t="shared" si="25"/>
        <v xml:space="preserve"> </v>
      </c>
      <c r="O63" s="24" t="str">
        <f t="shared" si="18"/>
        <v xml:space="preserve"> </v>
      </c>
      <c r="P63" s="24"/>
      <c r="Q63" s="24" t="str">
        <f t="shared" si="16"/>
        <v xml:space="preserve"> </v>
      </c>
      <c r="R63" s="24">
        <f>IF(G63="Covid-19 Crisis Grant",H63," ")</f>
        <v>5000</v>
      </c>
      <c r="S63" s="24"/>
      <c r="T63" s="25">
        <f>SUM(I63:R63)</f>
        <v>5000</v>
      </c>
    </row>
    <row r="64" spans="1:20" ht="55.35" customHeight="1" x14ac:dyDescent="0.3">
      <c r="B64" s="8" t="s">
        <v>50</v>
      </c>
      <c r="C64" s="9" t="s">
        <v>51</v>
      </c>
      <c r="D64" s="7" t="s">
        <v>4</v>
      </c>
      <c r="E64" s="8" t="s">
        <v>5</v>
      </c>
      <c r="F64" s="8" t="s">
        <v>2</v>
      </c>
      <c r="G64" s="10" t="s">
        <v>408</v>
      </c>
      <c r="H64" s="11">
        <v>5806</v>
      </c>
      <c r="I64" s="24" t="str">
        <f t="shared" si="23"/>
        <v xml:space="preserve"> </v>
      </c>
      <c r="J64" s="24" t="str">
        <f>IF(G64="Ethnic",H64," ")</f>
        <v xml:space="preserve"> </v>
      </c>
      <c r="K64" s="24" t="str">
        <f>IF(G64="Indigenous",H64," ")</f>
        <v xml:space="preserve"> </v>
      </c>
      <c r="L64" s="24" t="str">
        <f t="shared" si="15"/>
        <v xml:space="preserve"> </v>
      </c>
      <c r="M64" s="24" t="str">
        <f t="shared" si="24"/>
        <v xml:space="preserve"> </v>
      </c>
      <c r="N64" s="24" t="str">
        <f t="shared" si="25"/>
        <v xml:space="preserve"> </v>
      </c>
      <c r="O64" s="24" t="str">
        <f t="shared" si="18"/>
        <v xml:space="preserve"> </v>
      </c>
      <c r="P64" s="24"/>
      <c r="Q64" s="24" t="str">
        <f t="shared" si="16"/>
        <v xml:space="preserve"> </v>
      </c>
      <c r="R64" s="24">
        <f>IF(G64="Covid-19 Crisis Grant",H64," ")</f>
        <v>5806</v>
      </c>
      <c r="S64" s="24"/>
      <c r="T64" s="25">
        <f>SUM(I64:R64)</f>
        <v>5806</v>
      </c>
    </row>
    <row r="65" spans="1:20" ht="55.35" customHeight="1" x14ac:dyDescent="0.3">
      <c r="A65" s="6"/>
      <c r="B65" s="8" t="s">
        <v>52</v>
      </c>
      <c r="C65" s="9" t="s">
        <v>53</v>
      </c>
      <c r="D65" s="7" t="s">
        <v>4</v>
      </c>
      <c r="E65" s="8" t="s">
        <v>9</v>
      </c>
      <c r="F65" s="8" t="s">
        <v>554</v>
      </c>
      <c r="G65" s="10" t="s">
        <v>393</v>
      </c>
      <c r="H65" s="11">
        <v>35000</v>
      </c>
      <c r="I65" s="24" t="str">
        <f t="shared" si="23"/>
        <v xml:space="preserve"> </v>
      </c>
      <c r="J65" s="24" t="str">
        <f>IF(G65="Ethnic D&amp;O",H65," ")</f>
        <v xml:space="preserve"> </v>
      </c>
      <c r="K65" s="24" t="str">
        <f>IF(G65="Indigenous D&amp;O",H65," ")</f>
        <v xml:space="preserve"> </v>
      </c>
      <c r="L65" s="24" t="str">
        <f t="shared" si="15"/>
        <v xml:space="preserve"> </v>
      </c>
      <c r="M65" s="24" t="str">
        <f t="shared" si="24"/>
        <v xml:space="preserve"> </v>
      </c>
      <c r="N65" s="24" t="str">
        <f t="shared" si="25"/>
        <v xml:space="preserve"> </v>
      </c>
      <c r="O65" s="24" t="str">
        <f t="shared" si="18"/>
        <v xml:space="preserve"> </v>
      </c>
      <c r="P65" s="24"/>
      <c r="Q65" s="24">
        <f t="shared" si="16"/>
        <v>35000</v>
      </c>
      <c r="R65" s="24"/>
      <c r="S65" s="24"/>
      <c r="T65" s="25">
        <f>H65</f>
        <v>35000</v>
      </c>
    </row>
    <row r="66" spans="1:20" ht="55.35" customHeight="1" x14ac:dyDescent="0.3">
      <c r="B66" s="8"/>
      <c r="C66" s="9"/>
      <c r="D66" s="7"/>
      <c r="E66" s="8" t="s">
        <v>25</v>
      </c>
      <c r="F66" s="8" t="s">
        <v>555</v>
      </c>
      <c r="G66" s="10" t="s">
        <v>398</v>
      </c>
      <c r="H66" s="11">
        <v>35000</v>
      </c>
      <c r="I66" s="24" t="str">
        <f t="shared" si="23"/>
        <v xml:space="preserve"> </v>
      </c>
      <c r="J66" s="24" t="str">
        <f>IF(G66="Ethnic Content",H66," ")</f>
        <v xml:space="preserve"> </v>
      </c>
      <c r="K66" s="24" t="str">
        <f>IF(G66="Indigenous Content",H66," ")</f>
        <v xml:space="preserve"> </v>
      </c>
      <c r="L66" s="24" t="str">
        <f>IF(G66="RPH Content",H66," ")</f>
        <v xml:space="preserve"> </v>
      </c>
      <c r="M66" s="24" t="str">
        <f t="shared" si="24"/>
        <v xml:space="preserve"> </v>
      </c>
      <c r="N66" s="24" t="str">
        <f t="shared" si="25"/>
        <v xml:space="preserve"> </v>
      </c>
      <c r="O66" s="24" t="str">
        <f t="shared" si="18"/>
        <v xml:space="preserve"> </v>
      </c>
      <c r="P66" s="24"/>
      <c r="Q66" s="24">
        <f>IF(G66="General Content",H66," ")</f>
        <v>35000</v>
      </c>
      <c r="R66" s="24"/>
      <c r="S66" s="24"/>
      <c r="T66" s="26">
        <f t="shared" ref="T66:T92" si="26">SUM(I66:R66)</f>
        <v>35000</v>
      </c>
    </row>
    <row r="67" spans="1:20" ht="55.35" customHeight="1" x14ac:dyDescent="0.3">
      <c r="B67" s="8"/>
      <c r="C67" s="9"/>
      <c r="D67" s="7"/>
      <c r="E67" s="8" t="s">
        <v>5</v>
      </c>
      <c r="F67" s="8" t="s">
        <v>2</v>
      </c>
      <c r="G67" s="10" t="s">
        <v>408</v>
      </c>
      <c r="H67" s="11">
        <v>5000</v>
      </c>
      <c r="I67" s="24" t="str">
        <f t="shared" si="23"/>
        <v xml:space="preserve"> </v>
      </c>
      <c r="J67" s="24" t="str">
        <f t="shared" ref="J67:J75" si="27">IF(G67="Ethnic",H67," ")</f>
        <v xml:space="preserve"> </v>
      </c>
      <c r="K67" s="24" t="str">
        <f t="shared" ref="K67:K75" si="28">IF(G67="Indigenous",H67," ")</f>
        <v xml:space="preserve"> </v>
      </c>
      <c r="L67" s="24" t="str">
        <f t="shared" ref="L67:L75" si="29">IF(G67="RPH",H67," ")</f>
        <v xml:space="preserve"> </v>
      </c>
      <c r="M67" s="24" t="str">
        <f t="shared" si="24"/>
        <v xml:space="preserve"> </v>
      </c>
      <c r="N67" s="24" t="str">
        <f t="shared" si="25"/>
        <v xml:space="preserve"> </v>
      </c>
      <c r="O67" s="24" t="str">
        <f t="shared" si="18"/>
        <v xml:space="preserve"> </v>
      </c>
      <c r="P67" s="24"/>
      <c r="Q67" s="24" t="str">
        <f t="shared" ref="Q67:Q75" si="30">IF(G67="General D&amp;O",H67," ")</f>
        <v xml:space="preserve"> </v>
      </c>
      <c r="R67" s="24">
        <f t="shared" ref="R67:R75" si="31">IF(G67="Covid-19 Crisis Grant",H67," ")</f>
        <v>5000</v>
      </c>
      <c r="S67" s="24"/>
      <c r="T67" s="25">
        <f t="shared" si="26"/>
        <v>5000</v>
      </c>
    </row>
    <row r="68" spans="1:20" ht="55.35" customHeight="1" x14ac:dyDescent="0.3">
      <c r="B68" s="8"/>
      <c r="C68" s="9"/>
      <c r="D68" s="7"/>
      <c r="E68" s="8" t="s">
        <v>1</v>
      </c>
      <c r="F68" s="8" t="s">
        <v>2</v>
      </c>
      <c r="G68" s="10" t="s">
        <v>408</v>
      </c>
      <c r="H68" s="11">
        <v>8744</v>
      </c>
      <c r="I68" s="24" t="str">
        <f t="shared" si="23"/>
        <v xml:space="preserve"> </v>
      </c>
      <c r="J68" s="24" t="str">
        <f t="shared" si="27"/>
        <v xml:space="preserve"> </v>
      </c>
      <c r="K68" s="24" t="str">
        <f t="shared" si="28"/>
        <v xml:space="preserve"> </v>
      </c>
      <c r="L68" s="24" t="str">
        <f t="shared" si="29"/>
        <v xml:space="preserve"> </v>
      </c>
      <c r="M68" s="24" t="str">
        <f t="shared" si="24"/>
        <v xml:space="preserve"> </v>
      </c>
      <c r="N68" s="24" t="str">
        <f t="shared" si="25"/>
        <v xml:space="preserve"> </v>
      </c>
      <c r="O68" s="24" t="str">
        <f t="shared" si="18"/>
        <v xml:space="preserve"> </v>
      </c>
      <c r="P68" s="24"/>
      <c r="Q68" s="24" t="str">
        <f t="shared" si="30"/>
        <v xml:space="preserve"> </v>
      </c>
      <c r="R68" s="24">
        <f t="shared" si="31"/>
        <v>8744</v>
      </c>
      <c r="S68" s="24"/>
      <c r="T68" s="25">
        <f t="shared" si="26"/>
        <v>8744</v>
      </c>
    </row>
    <row r="69" spans="1:20" ht="55.35" customHeight="1" x14ac:dyDescent="0.3">
      <c r="B69" s="8" t="s">
        <v>432</v>
      </c>
      <c r="C69" s="9" t="s">
        <v>54</v>
      </c>
      <c r="D69" s="7" t="s">
        <v>4</v>
      </c>
      <c r="E69" s="8" t="s">
        <v>5</v>
      </c>
      <c r="F69" s="8" t="s">
        <v>2</v>
      </c>
      <c r="G69" s="10" t="s">
        <v>408</v>
      </c>
      <c r="H69" s="11">
        <v>5000</v>
      </c>
      <c r="I69" s="24" t="str">
        <f t="shared" si="23"/>
        <v xml:space="preserve"> </v>
      </c>
      <c r="J69" s="24" t="str">
        <f t="shared" si="27"/>
        <v xml:space="preserve"> </v>
      </c>
      <c r="K69" s="24" t="str">
        <f t="shared" si="28"/>
        <v xml:space="preserve"> </v>
      </c>
      <c r="L69" s="24" t="str">
        <f t="shared" si="29"/>
        <v xml:space="preserve"> </v>
      </c>
      <c r="M69" s="24" t="str">
        <f t="shared" si="24"/>
        <v xml:space="preserve"> </v>
      </c>
      <c r="N69" s="24" t="str">
        <f t="shared" si="25"/>
        <v xml:space="preserve"> </v>
      </c>
      <c r="O69" s="24" t="str">
        <f t="shared" si="18"/>
        <v xml:space="preserve"> </v>
      </c>
      <c r="P69" s="24"/>
      <c r="Q69" s="24" t="str">
        <f t="shared" si="30"/>
        <v xml:space="preserve"> </v>
      </c>
      <c r="R69" s="24">
        <f t="shared" si="31"/>
        <v>5000</v>
      </c>
      <c r="S69" s="24"/>
      <c r="T69" s="25">
        <f t="shared" si="26"/>
        <v>5000</v>
      </c>
    </row>
    <row r="70" spans="1:20" ht="55.35" customHeight="1" x14ac:dyDescent="0.3">
      <c r="B70" s="8"/>
      <c r="C70" s="9"/>
      <c r="D70" s="7"/>
      <c r="E70" s="8" t="s">
        <v>1</v>
      </c>
      <c r="F70" s="8" t="s">
        <v>2</v>
      </c>
      <c r="G70" s="10" t="s">
        <v>408</v>
      </c>
      <c r="H70" s="11">
        <v>2900</v>
      </c>
      <c r="I70" s="24" t="str">
        <f t="shared" si="23"/>
        <v xml:space="preserve"> </v>
      </c>
      <c r="J70" s="24" t="str">
        <f t="shared" si="27"/>
        <v xml:space="preserve"> </v>
      </c>
      <c r="K70" s="24" t="str">
        <f t="shared" si="28"/>
        <v xml:space="preserve"> </v>
      </c>
      <c r="L70" s="24" t="str">
        <f t="shared" si="29"/>
        <v xml:space="preserve"> </v>
      </c>
      <c r="M70" s="24" t="str">
        <f t="shared" si="24"/>
        <v xml:space="preserve"> </v>
      </c>
      <c r="N70" s="24" t="str">
        <f t="shared" si="25"/>
        <v xml:space="preserve"> </v>
      </c>
      <c r="O70" s="24" t="str">
        <f t="shared" si="18"/>
        <v xml:space="preserve"> </v>
      </c>
      <c r="P70" s="24"/>
      <c r="Q70" s="24" t="str">
        <f t="shared" si="30"/>
        <v xml:space="preserve"> </v>
      </c>
      <c r="R70" s="24">
        <f t="shared" si="31"/>
        <v>2900</v>
      </c>
      <c r="S70" s="24"/>
      <c r="T70" s="25">
        <f t="shared" si="26"/>
        <v>2900</v>
      </c>
    </row>
    <row r="71" spans="1:20" ht="55.35" customHeight="1" x14ac:dyDescent="0.3">
      <c r="B71" s="8" t="s">
        <v>556</v>
      </c>
      <c r="C71" s="9" t="s">
        <v>55</v>
      </c>
      <c r="D71" s="7" t="s">
        <v>4</v>
      </c>
      <c r="E71" s="8" t="s">
        <v>5</v>
      </c>
      <c r="F71" s="8" t="s">
        <v>2</v>
      </c>
      <c r="G71" s="10" t="s">
        <v>408</v>
      </c>
      <c r="H71" s="11">
        <v>13300</v>
      </c>
      <c r="I71" s="24" t="str">
        <f t="shared" si="23"/>
        <v xml:space="preserve"> </v>
      </c>
      <c r="J71" s="24" t="str">
        <f t="shared" si="27"/>
        <v xml:space="preserve"> </v>
      </c>
      <c r="K71" s="24" t="str">
        <f t="shared" si="28"/>
        <v xml:space="preserve"> </v>
      </c>
      <c r="L71" s="24" t="str">
        <f t="shared" si="29"/>
        <v xml:space="preserve"> </v>
      </c>
      <c r="M71" s="24" t="str">
        <f t="shared" si="24"/>
        <v xml:space="preserve"> </v>
      </c>
      <c r="N71" s="24" t="str">
        <f t="shared" si="25"/>
        <v xml:space="preserve"> </v>
      </c>
      <c r="O71" s="24" t="str">
        <f t="shared" si="18"/>
        <v xml:space="preserve"> </v>
      </c>
      <c r="P71" s="24"/>
      <c r="Q71" s="24" t="str">
        <f t="shared" si="30"/>
        <v xml:space="preserve"> </v>
      </c>
      <c r="R71" s="24">
        <f t="shared" si="31"/>
        <v>13300</v>
      </c>
      <c r="S71" s="24"/>
      <c r="T71" s="25">
        <f t="shared" si="26"/>
        <v>13300</v>
      </c>
    </row>
    <row r="72" spans="1:20" ht="55.35" customHeight="1" x14ac:dyDescent="0.3">
      <c r="B72" s="8"/>
      <c r="C72" s="9"/>
      <c r="D72" s="7"/>
      <c r="E72" s="8" t="s">
        <v>1</v>
      </c>
      <c r="F72" s="8" t="s">
        <v>2</v>
      </c>
      <c r="G72" s="10" t="s">
        <v>408</v>
      </c>
      <c r="H72" s="11">
        <v>766</v>
      </c>
      <c r="I72" s="24" t="str">
        <f t="shared" si="23"/>
        <v xml:space="preserve"> </v>
      </c>
      <c r="J72" s="24" t="str">
        <f t="shared" si="27"/>
        <v xml:space="preserve"> </v>
      </c>
      <c r="K72" s="24" t="str">
        <f t="shared" si="28"/>
        <v xml:space="preserve"> </v>
      </c>
      <c r="L72" s="24" t="str">
        <f t="shared" si="29"/>
        <v xml:space="preserve"> </v>
      </c>
      <c r="M72" s="24" t="str">
        <f t="shared" si="24"/>
        <v xml:space="preserve"> </v>
      </c>
      <c r="N72" s="24" t="str">
        <f t="shared" si="25"/>
        <v xml:space="preserve"> </v>
      </c>
      <c r="O72" s="24" t="str">
        <f t="shared" si="18"/>
        <v xml:space="preserve"> </v>
      </c>
      <c r="P72" s="24"/>
      <c r="Q72" s="24" t="str">
        <f t="shared" si="30"/>
        <v xml:space="preserve"> </v>
      </c>
      <c r="R72" s="24">
        <f t="shared" si="31"/>
        <v>766</v>
      </c>
      <c r="S72" s="24"/>
      <c r="T72" s="25">
        <f t="shared" si="26"/>
        <v>766</v>
      </c>
    </row>
    <row r="73" spans="1:20" ht="55.35" customHeight="1" x14ac:dyDescent="0.3">
      <c r="B73" s="8" t="s">
        <v>56</v>
      </c>
      <c r="C73" s="9" t="s">
        <v>57</v>
      </c>
      <c r="D73" s="7" t="s">
        <v>4</v>
      </c>
      <c r="E73" s="8" t="s">
        <v>5</v>
      </c>
      <c r="F73" s="8" t="s">
        <v>2</v>
      </c>
      <c r="G73" s="10" t="s">
        <v>408</v>
      </c>
      <c r="H73" s="11">
        <v>10785</v>
      </c>
      <c r="I73" s="24" t="str">
        <f t="shared" si="23"/>
        <v xml:space="preserve"> </v>
      </c>
      <c r="J73" s="24" t="str">
        <f t="shared" si="27"/>
        <v xml:space="preserve"> </v>
      </c>
      <c r="K73" s="24" t="str">
        <f t="shared" si="28"/>
        <v xml:space="preserve"> </v>
      </c>
      <c r="L73" s="24" t="str">
        <f t="shared" si="29"/>
        <v xml:space="preserve"> </v>
      </c>
      <c r="M73" s="24" t="str">
        <f t="shared" si="24"/>
        <v xml:space="preserve"> </v>
      </c>
      <c r="N73" s="24" t="str">
        <f t="shared" si="25"/>
        <v xml:space="preserve"> </v>
      </c>
      <c r="O73" s="24" t="str">
        <f t="shared" si="18"/>
        <v xml:space="preserve"> </v>
      </c>
      <c r="P73" s="24"/>
      <c r="Q73" s="24" t="str">
        <f t="shared" si="30"/>
        <v xml:space="preserve"> </v>
      </c>
      <c r="R73" s="24">
        <f t="shared" si="31"/>
        <v>10785</v>
      </c>
      <c r="S73" s="24"/>
      <c r="T73" s="25">
        <f t="shared" si="26"/>
        <v>10785</v>
      </c>
    </row>
    <row r="74" spans="1:20" ht="55.35" customHeight="1" x14ac:dyDescent="0.3">
      <c r="B74" s="8" t="s">
        <v>433</v>
      </c>
      <c r="C74" s="9" t="s">
        <v>58</v>
      </c>
      <c r="D74" s="7" t="s">
        <v>4</v>
      </c>
      <c r="E74" s="8" t="s">
        <v>5</v>
      </c>
      <c r="F74" s="8" t="s">
        <v>2</v>
      </c>
      <c r="G74" s="10" t="s">
        <v>408</v>
      </c>
      <c r="H74" s="11">
        <v>9434</v>
      </c>
      <c r="I74" s="24" t="str">
        <f t="shared" si="23"/>
        <v xml:space="preserve"> </v>
      </c>
      <c r="J74" s="24" t="str">
        <f t="shared" si="27"/>
        <v xml:space="preserve"> </v>
      </c>
      <c r="K74" s="24" t="str">
        <f t="shared" si="28"/>
        <v xml:space="preserve"> </v>
      </c>
      <c r="L74" s="24" t="str">
        <f t="shared" si="29"/>
        <v xml:space="preserve"> </v>
      </c>
      <c r="M74" s="24" t="str">
        <f t="shared" si="24"/>
        <v xml:space="preserve"> </v>
      </c>
      <c r="N74" s="24" t="str">
        <f t="shared" si="25"/>
        <v xml:space="preserve"> </v>
      </c>
      <c r="O74" s="24" t="str">
        <f t="shared" si="18"/>
        <v xml:space="preserve"> </v>
      </c>
      <c r="P74" s="24"/>
      <c r="Q74" s="24" t="str">
        <f t="shared" si="30"/>
        <v xml:space="preserve"> </v>
      </c>
      <c r="R74" s="24">
        <f t="shared" si="31"/>
        <v>9434</v>
      </c>
      <c r="S74" s="24"/>
      <c r="T74" s="25">
        <f t="shared" si="26"/>
        <v>9434</v>
      </c>
    </row>
    <row r="75" spans="1:20" ht="55.35" customHeight="1" x14ac:dyDescent="0.3">
      <c r="B75" s="8" t="s">
        <v>59</v>
      </c>
      <c r="C75" s="9" t="s">
        <v>60</v>
      </c>
      <c r="D75" s="7" t="s">
        <v>4</v>
      </c>
      <c r="E75" s="8" t="s">
        <v>5</v>
      </c>
      <c r="F75" s="8" t="s">
        <v>2</v>
      </c>
      <c r="G75" s="10" t="s">
        <v>408</v>
      </c>
      <c r="H75" s="11">
        <v>8195</v>
      </c>
      <c r="I75" s="24" t="str">
        <f t="shared" si="23"/>
        <v xml:space="preserve"> </v>
      </c>
      <c r="J75" s="24" t="str">
        <f t="shared" si="27"/>
        <v xml:space="preserve"> </v>
      </c>
      <c r="K75" s="24" t="str">
        <f t="shared" si="28"/>
        <v xml:space="preserve"> </v>
      </c>
      <c r="L75" s="24" t="str">
        <f t="shared" si="29"/>
        <v xml:space="preserve"> </v>
      </c>
      <c r="M75" s="24" t="str">
        <f t="shared" si="24"/>
        <v xml:space="preserve"> </v>
      </c>
      <c r="N75" s="24" t="str">
        <f t="shared" si="25"/>
        <v xml:space="preserve"> </v>
      </c>
      <c r="O75" s="24" t="str">
        <f t="shared" si="18"/>
        <v xml:space="preserve"> </v>
      </c>
      <c r="P75" s="24"/>
      <c r="Q75" s="24" t="str">
        <f t="shared" si="30"/>
        <v xml:space="preserve"> </v>
      </c>
      <c r="R75" s="24">
        <f t="shared" si="31"/>
        <v>8195</v>
      </c>
      <c r="S75" s="24"/>
      <c r="T75" s="25">
        <f t="shared" si="26"/>
        <v>8195</v>
      </c>
    </row>
    <row r="76" spans="1:20" ht="55.35" customHeight="1" x14ac:dyDescent="0.3">
      <c r="B76" s="8" t="s">
        <v>558</v>
      </c>
      <c r="C76" s="9" t="s">
        <v>557</v>
      </c>
      <c r="D76" s="7" t="s">
        <v>4</v>
      </c>
      <c r="E76" s="8" t="s">
        <v>12</v>
      </c>
      <c r="F76" s="8" t="s">
        <v>538</v>
      </c>
      <c r="G76" s="10" t="s">
        <v>397</v>
      </c>
      <c r="H76" s="11">
        <v>9727</v>
      </c>
      <c r="I76" s="24" t="str">
        <f t="shared" si="23"/>
        <v xml:space="preserve"> </v>
      </c>
      <c r="J76" s="24">
        <f>IF(G76="Ethnic Content",H76," ")</f>
        <v>9727</v>
      </c>
      <c r="K76" s="24" t="str">
        <f>IF(G76="Indigenous Content",H76," ")</f>
        <v xml:space="preserve"> </v>
      </c>
      <c r="L76" s="24" t="str">
        <f>IF(G76="RPH Content",H76," ")</f>
        <v xml:space="preserve"> </v>
      </c>
      <c r="M76" s="24" t="str">
        <f t="shared" si="24"/>
        <v xml:space="preserve"> </v>
      </c>
      <c r="N76" s="24" t="str">
        <f t="shared" si="25"/>
        <v xml:space="preserve"> </v>
      </c>
      <c r="O76" s="24" t="str">
        <f t="shared" si="18"/>
        <v xml:space="preserve"> </v>
      </c>
      <c r="P76" s="24"/>
      <c r="Q76" s="24" t="str">
        <f>IF(G76="General Content",H76," ")</f>
        <v xml:space="preserve"> </v>
      </c>
      <c r="R76" s="24"/>
      <c r="S76" s="24"/>
      <c r="T76" s="26">
        <f t="shared" si="26"/>
        <v>9727</v>
      </c>
    </row>
    <row r="77" spans="1:20" ht="55.35" customHeight="1" x14ac:dyDescent="0.3">
      <c r="B77" s="8"/>
      <c r="C77" s="9"/>
      <c r="D77" s="7" t="s">
        <v>4</v>
      </c>
      <c r="E77" s="8" t="s">
        <v>5</v>
      </c>
      <c r="F77" s="8" t="s">
        <v>2</v>
      </c>
      <c r="G77" s="10" t="s">
        <v>11</v>
      </c>
      <c r="H77" s="11">
        <v>25000</v>
      </c>
      <c r="I77" s="24" t="str">
        <f t="shared" si="23"/>
        <v xml:space="preserve"> </v>
      </c>
      <c r="J77" s="24">
        <f t="shared" ref="J77:J84" si="32">IF(G77="Ethnic",H77," ")</f>
        <v>25000</v>
      </c>
      <c r="K77" s="24" t="str">
        <f t="shared" ref="K77:K84" si="33">IF(G77="Indigenous",H77," ")</f>
        <v xml:space="preserve"> </v>
      </c>
      <c r="L77" s="24" t="str">
        <f t="shared" ref="L77:L84" si="34">IF(G77="RPH",H77," ")</f>
        <v xml:space="preserve"> </v>
      </c>
      <c r="M77" s="24" t="str">
        <f t="shared" si="24"/>
        <v xml:space="preserve"> </v>
      </c>
      <c r="N77" s="24" t="str">
        <f t="shared" si="25"/>
        <v xml:space="preserve"> </v>
      </c>
      <c r="O77" s="24" t="str">
        <f t="shared" si="18"/>
        <v xml:space="preserve"> </v>
      </c>
      <c r="P77" s="24"/>
      <c r="Q77" s="24" t="str">
        <f t="shared" ref="Q77:Q84" si="35">IF(G77="General D&amp;O",H77," ")</f>
        <v xml:space="preserve"> </v>
      </c>
      <c r="R77" s="24" t="str">
        <f t="shared" ref="R77:R84" si="36">IF(G77="Covid-19 Crisis Grant",H77," ")</f>
        <v xml:space="preserve"> </v>
      </c>
      <c r="S77" s="24"/>
      <c r="T77" s="25">
        <f t="shared" si="26"/>
        <v>25000</v>
      </c>
    </row>
    <row r="78" spans="1:20" ht="55.35" customHeight="1" x14ac:dyDescent="0.3">
      <c r="B78" s="8" t="s">
        <v>61</v>
      </c>
      <c r="C78" s="9" t="s">
        <v>62</v>
      </c>
      <c r="D78" s="7" t="s">
        <v>4</v>
      </c>
      <c r="E78" s="8" t="s">
        <v>5</v>
      </c>
      <c r="F78" s="8" t="s">
        <v>2</v>
      </c>
      <c r="G78" s="10" t="s">
        <v>408</v>
      </c>
      <c r="H78" s="11">
        <v>10340</v>
      </c>
      <c r="I78" s="24" t="str">
        <f t="shared" si="23"/>
        <v xml:space="preserve"> </v>
      </c>
      <c r="J78" s="24" t="str">
        <f t="shared" si="32"/>
        <v xml:space="preserve"> </v>
      </c>
      <c r="K78" s="24" t="str">
        <f t="shared" si="33"/>
        <v xml:space="preserve"> </v>
      </c>
      <c r="L78" s="24" t="str">
        <f t="shared" si="34"/>
        <v xml:space="preserve"> </v>
      </c>
      <c r="M78" s="24" t="str">
        <f t="shared" si="24"/>
        <v xml:space="preserve"> </v>
      </c>
      <c r="N78" s="24" t="str">
        <f t="shared" si="25"/>
        <v xml:space="preserve"> </v>
      </c>
      <c r="O78" s="24" t="str">
        <f t="shared" si="18"/>
        <v xml:space="preserve"> </v>
      </c>
      <c r="P78" s="24"/>
      <c r="Q78" s="24" t="str">
        <f t="shared" si="35"/>
        <v xml:space="preserve"> </v>
      </c>
      <c r="R78" s="24">
        <f t="shared" si="36"/>
        <v>10340</v>
      </c>
      <c r="S78" s="24"/>
      <c r="T78" s="25">
        <f t="shared" si="26"/>
        <v>10340</v>
      </c>
    </row>
    <row r="79" spans="1:20" ht="55.35" customHeight="1" x14ac:dyDescent="0.3">
      <c r="B79" s="8"/>
      <c r="C79" s="9"/>
      <c r="D79" s="7"/>
      <c r="E79" s="8" t="s">
        <v>1</v>
      </c>
      <c r="F79" s="8" t="s">
        <v>2</v>
      </c>
      <c r="G79" s="10" t="s">
        <v>408</v>
      </c>
      <c r="H79" s="11">
        <v>2900</v>
      </c>
      <c r="I79" s="24" t="str">
        <f t="shared" si="23"/>
        <v xml:space="preserve"> </v>
      </c>
      <c r="J79" s="24" t="str">
        <f t="shared" si="32"/>
        <v xml:space="preserve"> </v>
      </c>
      <c r="K79" s="24" t="str">
        <f t="shared" si="33"/>
        <v xml:space="preserve"> </v>
      </c>
      <c r="L79" s="24" t="str">
        <f t="shared" si="34"/>
        <v xml:space="preserve"> </v>
      </c>
      <c r="M79" s="24" t="str">
        <f t="shared" si="24"/>
        <v xml:space="preserve"> </v>
      </c>
      <c r="N79" s="24" t="str">
        <f t="shared" si="25"/>
        <v xml:space="preserve"> </v>
      </c>
      <c r="O79" s="24" t="str">
        <f t="shared" si="18"/>
        <v xml:space="preserve"> </v>
      </c>
      <c r="P79" s="24"/>
      <c r="Q79" s="24" t="str">
        <f t="shared" si="35"/>
        <v xml:space="preserve"> </v>
      </c>
      <c r="R79" s="24">
        <f t="shared" si="36"/>
        <v>2900</v>
      </c>
      <c r="S79" s="24"/>
      <c r="T79" s="25">
        <f t="shared" si="26"/>
        <v>2900</v>
      </c>
    </row>
    <row r="80" spans="1:20" ht="55.35" customHeight="1" x14ac:dyDescent="0.3">
      <c r="B80" s="8" t="s">
        <v>63</v>
      </c>
      <c r="C80" s="9" t="s">
        <v>64</v>
      </c>
      <c r="D80" s="7" t="s">
        <v>4</v>
      </c>
      <c r="E80" s="8" t="s">
        <v>5</v>
      </c>
      <c r="F80" s="8" t="s">
        <v>2</v>
      </c>
      <c r="G80" s="10" t="s">
        <v>65</v>
      </c>
      <c r="H80" s="11">
        <v>5000</v>
      </c>
      <c r="I80" s="24" t="str">
        <f t="shared" si="23"/>
        <v xml:space="preserve"> </v>
      </c>
      <c r="J80" s="24" t="str">
        <f t="shared" si="32"/>
        <v xml:space="preserve"> </v>
      </c>
      <c r="K80" s="24">
        <f t="shared" si="33"/>
        <v>5000</v>
      </c>
      <c r="L80" s="24" t="str">
        <f t="shared" si="34"/>
        <v xml:space="preserve"> </v>
      </c>
      <c r="M80" s="24" t="str">
        <f t="shared" si="24"/>
        <v xml:space="preserve"> </v>
      </c>
      <c r="N80" s="24" t="str">
        <f t="shared" si="25"/>
        <v xml:space="preserve"> </v>
      </c>
      <c r="O80" s="24" t="str">
        <f t="shared" ref="O80:O103" si="37">IF(G80="Training Business",H80," ")</f>
        <v xml:space="preserve"> </v>
      </c>
      <c r="P80" s="24"/>
      <c r="Q80" s="24" t="str">
        <f t="shared" si="35"/>
        <v xml:space="preserve"> </v>
      </c>
      <c r="R80" s="24" t="str">
        <f t="shared" si="36"/>
        <v xml:space="preserve"> </v>
      </c>
      <c r="S80" s="24"/>
      <c r="T80" s="25">
        <f t="shared" si="26"/>
        <v>5000</v>
      </c>
    </row>
    <row r="81" spans="1:20" ht="55.35" customHeight="1" x14ac:dyDescent="0.3">
      <c r="B81" s="8" t="s">
        <v>66</v>
      </c>
      <c r="C81" s="9" t="s">
        <v>67</v>
      </c>
      <c r="D81" s="7" t="s">
        <v>4</v>
      </c>
      <c r="E81" s="8" t="s">
        <v>5</v>
      </c>
      <c r="F81" s="8" t="s">
        <v>2</v>
      </c>
      <c r="G81" s="10" t="s">
        <v>408</v>
      </c>
      <c r="H81" s="11">
        <v>25000</v>
      </c>
      <c r="I81" s="24" t="str">
        <f t="shared" si="23"/>
        <v xml:space="preserve"> </v>
      </c>
      <c r="J81" s="24" t="str">
        <f t="shared" si="32"/>
        <v xml:space="preserve"> </v>
      </c>
      <c r="K81" s="24" t="str">
        <f t="shared" si="33"/>
        <v xml:space="preserve"> </v>
      </c>
      <c r="L81" s="24" t="str">
        <f t="shared" si="34"/>
        <v xml:space="preserve"> </v>
      </c>
      <c r="M81" s="24" t="str">
        <f t="shared" si="24"/>
        <v xml:space="preserve"> </v>
      </c>
      <c r="N81" s="24" t="str">
        <f t="shared" si="25"/>
        <v xml:space="preserve"> </v>
      </c>
      <c r="O81" s="24" t="str">
        <f t="shared" si="37"/>
        <v xml:space="preserve"> </v>
      </c>
      <c r="P81" s="24"/>
      <c r="Q81" s="24" t="str">
        <f t="shared" si="35"/>
        <v xml:space="preserve"> </v>
      </c>
      <c r="R81" s="24">
        <f t="shared" si="36"/>
        <v>25000</v>
      </c>
      <c r="S81" s="24"/>
      <c r="T81" s="25">
        <f t="shared" si="26"/>
        <v>25000</v>
      </c>
    </row>
    <row r="82" spans="1:20" ht="55.35" customHeight="1" x14ac:dyDescent="0.3">
      <c r="B82" s="8" t="s">
        <v>434</v>
      </c>
      <c r="C82" s="9" t="s">
        <v>68</v>
      </c>
      <c r="D82" s="7" t="s">
        <v>4</v>
      </c>
      <c r="E82" s="8" t="s">
        <v>5</v>
      </c>
      <c r="F82" s="8" t="s">
        <v>2</v>
      </c>
      <c r="G82" s="10" t="s">
        <v>408</v>
      </c>
      <c r="H82" s="11">
        <v>18741</v>
      </c>
      <c r="I82" s="24" t="str">
        <f t="shared" si="23"/>
        <v xml:space="preserve"> </v>
      </c>
      <c r="J82" s="24" t="str">
        <f t="shared" si="32"/>
        <v xml:space="preserve"> </v>
      </c>
      <c r="K82" s="24" t="str">
        <f t="shared" si="33"/>
        <v xml:space="preserve"> </v>
      </c>
      <c r="L82" s="24" t="str">
        <f t="shared" si="34"/>
        <v xml:space="preserve"> </v>
      </c>
      <c r="M82" s="24" t="str">
        <f t="shared" si="24"/>
        <v xml:space="preserve"> </v>
      </c>
      <c r="N82" s="24" t="str">
        <f t="shared" si="25"/>
        <v xml:space="preserve"> </v>
      </c>
      <c r="O82" s="24" t="str">
        <f t="shared" si="37"/>
        <v xml:space="preserve"> </v>
      </c>
      <c r="P82" s="24"/>
      <c r="Q82" s="24" t="str">
        <f t="shared" si="35"/>
        <v xml:space="preserve"> </v>
      </c>
      <c r="R82" s="24">
        <f t="shared" si="36"/>
        <v>18741</v>
      </c>
      <c r="S82" s="24"/>
      <c r="T82" s="25">
        <f t="shared" si="26"/>
        <v>18741</v>
      </c>
    </row>
    <row r="83" spans="1:20" ht="55.35" customHeight="1" x14ac:dyDescent="0.3">
      <c r="B83" s="8" t="s">
        <v>69</v>
      </c>
      <c r="C83" s="9" t="s">
        <v>70</v>
      </c>
      <c r="D83" s="7" t="s">
        <v>4</v>
      </c>
      <c r="E83" s="8" t="s">
        <v>5</v>
      </c>
      <c r="F83" s="8" t="s">
        <v>2</v>
      </c>
      <c r="G83" s="10" t="s">
        <v>408</v>
      </c>
      <c r="H83" s="11">
        <v>5000</v>
      </c>
      <c r="I83" s="24" t="str">
        <f t="shared" si="23"/>
        <v xml:space="preserve"> </v>
      </c>
      <c r="J83" s="24" t="str">
        <f t="shared" si="32"/>
        <v xml:space="preserve"> </v>
      </c>
      <c r="K83" s="24" t="str">
        <f t="shared" si="33"/>
        <v xml:space="preserve"> </v>
      </c>
      <c r="L83" s="24" t="str">
        <f t="shared" si="34"/>
        <v xml:space="preserve"> </v>
      </c>
      <c r="M83" s="24" t="str">
        <f t="shared" si="24"/>
        <v xml:space="preserve"> </v>
      </c>
      <c r="N83" s="24" t="str">
        <f t="shared" si="25"/>
        <v xml:space="preserve"> </v>
      </c>
      <c r="O83" s="24" t="str">
        <f t="shared" si="37"/>
        <v xml:space="preserve"> </v>
      </c>
      <c r="P83" s="24"/>
      <c r="Q83" s="24" t="str">
        <f t="shared" si="35"/>
        <v xml:space="preserve"> </v>
      </c>
      <c r="R83" s="24">
        <f t="shared" si="36"/>
        <v>5000</v>
      </c>
      <c r="S83" s="24"/>
      <c r="T83" s="25">
        <f t="shared" si="26"/>
        <v>5000</v>
      </c>
    </row>
    <row r="84" spans="1:20" ht="55.35" customHeight="1" x14ac:dyDescent="0.3">
      <c r="B84" s="8"/>
      <c r="C84" s="9"/>
      <c r="D84" s="7"/>
      <c r="E84" s="8" t="s">
        <v>1</v>
      </c>
      <c r="F84" s="8" t="s">
        <v>2</v>
      </c>
      <c r="G84" s="10" t="s">
        <v>408</v>
      </c>
      <c r="H84" s="11">
        <v>6764</v>
      </c>
      <c r="I84" s="24" t="str">
        <f t="shared" si="23"/>
        <v xml:space="preserve"> </v>
      </c>
      <c r="J84" s="24" t="str">
        <f t="shared" si="32"/>
        <v xml:space="preserve"> </v>
      </c>
      <c r="K84" s="24" t="str">
        <f t="shared" si="33"/>
        <v xml:space="preserve"> </v>
      </c>
      <c r="L84" s="24" t="str">
        <f t="shared" si="34"/>
        <v xml:space="preserve"> </v>
      </c>
      <c r="M84" s="24" t="str">
        <f t="shared" si="24"/>
        <v xml:space="preserve"> </v>
      </c>
      <c r="N84" s="24" t="str">
        <f t="shared" si="25"/>
        <v xml:space="preserve"> </v>
      </c>
      <c r="O84" s="24" t="str">
        <f t="shared" si="37"/>
        <v xml:space="preserve"> </v>
      </c>
      <c r="P84" s="24"/>
      <c r="Q84" s="24" t="str">
        <f t="shared" si="35"/>
        <v xml:space="preserve"> </v>
      </c>
      <c r="R84" s="24">
        <f t="shared" si="36"/>
        <v>6764</v>
      </c>
      <c r="S84" s="24"/>
      <c r="T84" s="25">
        <f t="shared" si="26"/>
        <v>6764</v>
      </c>
    </row>
    <row r="85" spans="1:20" s="39" customFormat="1" ht="55.35" customHeight="1" x14ac:dyDescent="0.3">
      <c r="A85" s="36"/>
      <c r="B85" s="31" t="s">
        <v>71</v>
      </c>
      <c r="C85" s="37" t="s">
        <v>28</v>
      </c>
      <c r="D85" s="38" t="s">
        <v>4</v>
      </c>
      <c r="E85" s="31" t="s">
        <v>12</v>
      </c>
      <c r="F85" s="31" t="s">
        <v>559</v>
      </c>
      <c r="G85" s="32" t="s">
        <v>397</v>
      </c>
      <c r="H85" s="33">
        <v>4748</v>
      </c>
      <c r="I85" s="34" t="str">
        <f t="shared" si="23"/>
        <v xml:space="preserve"> </v>
      </c>
      <c r="J85" s="34">
        <v>2798</v>
      </c>
      <c r="K85" s="34" t="str">
        <f>IF(G85="Indigenous Content",H85," ")</f>
        <v xml:space="preserve"> </v>
      </c>
      <c r="L85" s="34">
        <v>1950</v>
      </c>
      <c r="M85" s="34" t="str">
        <f t="shared" si="24"/>
        <v xml:space="preserve"> </v>
      </c>
      <c r="N85" s="34" t="str">
        <f t="shared" si="25"/>
        <v xml:space="preserve"> </v>
      </c>
      <c r="O85" s="34" t="str">
        <f t="shared" si="37"/>
        <v xml:space="preserve"> </v>
      </c>
      <c r="P85" s="34"/>
      <c r="Q85" s="34" t="str">
        <f>IF(G85="General Content",H85," ")</f>
        <v xml:space="preserve"> </v>
      </c>
      <c r="R85" s="34"/>
      <c r="S85" s="34"/>
      <c r="T85" s="41">
        <f t="shared" si="26"/>
        <v>4748</v>
      </c>
    </row>
    <row r="86" spans="1:20" s="39" customFormat="1" ht="55.35" customHeight="1" x14ac:dyDescent="0.3">
      <c r="A86" s="36"/>
      <c r="B86" s="31"/>
      <c r="C86" s="37"/>
      <c r="D86" s="38"/>
      <c r="E86" s="31" t="s">
        <v>5</v>
      </c>
      <c r="F86" s="31" t="s">
        <v>2</v>
      </c>
      <c r="G86" s="32" t="s">
        <v>134</v>
      </c>
      <c r="H86" s="33">
        <v>5000</v>
      </c>
      <c r="I86" s="34" t="str">
        <f t="shared" si="23"/>
        <v xml:space="preserve"> </v>
      </c>
      <c r="J86" s="34" t="str">
        <f>IF(G86="Ethnic",H86," ")</f>
        <v xml:space="preserve"> </v>
      </c>
      <c r="K86" s="34" t="str">
        <f>IF(G86="Indigenous",H86," ")</f>
        <v xml:space="preserve"> </v>
      </c>
      <c r="L86" s="34">
        <f>IF(G86="RPH",H86," ")</f>
        <v>5000</v>
      </c>
      <c r="M86" s="34" t="str">
        <f t="shared" si="24"/>
        <v xml:space="preserve"> </v>
      </c>
      <c r="N86" s="34" t="str">
        <f t="shared" si="25"/>
        <v xml:space="preserve"> </v>
      </c>
      <c r="O86" s="34" t="str">
        <f t="shared" si="37"/>
        <v xml:space="preserve"> </v>
      </c>
      <c r="P86" s="34"/>
      <c r="Q86" s="34" t="str">
        <f>IF(G86="General D&amp;O",H86," ")</f>
        <v xml:space="preserve"> </v>
      </c>
      <c r="R86" s="34" t="str">
        <f>IF(G86="Covid-19 Crisis Grant",H86," ")</f>
        <v xml:space="preserve"> </v>
      </c>
      <c r="S86" s="34"/>
      <c r="T86" s="35">
        <f t="shared" si="26"/>
        <v>5000</v>
      </c>
    </row>
    <row r="87" spans="1:20" s="39" customFormat="1" ht="55.35" customHeight="1" x14ac:dyDescent="0.3">
      <c r="A87" s="36"/>
      <c r="B87" s="31"/>
      <c r="C87" s="37"/>
      <c r="D87" s="38"/>
      <c r="E87" s="31" t="s">
        <v>1</v>
      </c>
      <c r="F87" s="31" t="s">
        <v>2</v>
      </c>
      <c r="G87" s="32" t="s">
        <v>408</v>
      </c>
      <c r="H87" s="33">
        <v>7025</v>
      </c>
      <c r="I87" s="34" t="str">
        <f t="shared" si="23"/>
        <v xml:space="preserve"> </v>
      </c>
      <c r="J87" s="34">
        <v>5118</v>
      </c>
      <c r="K87" s="34" t="str">
        <f>IF(G87="Indigenous",H87," ")</f>
        <v xml:space="preserve"> </v>
      </c>
      <c r="L87" s="34" t="str">
        <f>IF(G87="RPH",H87," ")</f>
        <v xml:space="preserve"> </v>
      </c>
      <c r="M87" s="34" t="str">
        <f t="shared" si="24"/>
        <v xml:space="preserve"> </v>
      </c>
      <c r="N87" s="34" t="str">
        <f t="shared" si="25"/>
        <v xml:space="preserve"> </v>
      </c>
      <c r="O87" s="34" t="str">
        <f t="shared" si="37"/>
        <v xml:space="preserve"> </v>
      </c>
      <c r="P87" s="34"/>
      <c r="Q87" s="34" t="str">
        <f>IF(G87="General D&amp;O",H87," ")</f>
        <v xml:space="preserve"> </v>
      </c>
      <c r="R87" s="34">
        <v>1907</v>
      </c>
      <c r="S87" s="34"/>
      <c r="T87" s="35">
        <f t="shared" si="26"/>
        <v>7025</v>
      </c>
    </row>
    <row r="88" spans="1:20" s="39" customFormat="1" ht="55.35" customHeight="1" x14ac:dyDescent="0.3">
      <c r="A88" s="36"/>
      <c r="B88" s="31" t="s">
        <v>72</v>
      </c>
      <c r="C88" s="37" t="s">
        <v>73</v>
      </c>
      <c r="D88" s="38" t="s">
        <v>4</v>
      </c>
      <c r="E88" s="31" t="s">
        <v>12</v>
      </c>
      <c r="F88" s="31" t="s">
        <v>538</v>
      </c>
      <c r="G88" s="32" t="s">
        <v>397</v>
      </c>
      <c r="H88" s="33">
        <v>10823</v>
      </c>
      <c r="I88" s="34" t="str">
        <f t="shared" si="23"/>
        <v xml:space="preserve"> </v>
      </c>
      <c r="J88" s="34">
        <f>IF(G88="Ethnic Content",H88," ")</f>
        <v>10823</v>
      </c>
      <c r="K88" s="34" t="str">
        <f>IF(G88="Indigenous Content",H88," ")</f>
        <v xml:space="preserve"> </v>
      </c>
      <c r="L88" s="34" t="str">
        <f>IF(G88="RPH Content",H88," ")</f>
        <v xml:space="preserve"> </v>
      </c>
      <c r="M88" s="34" t="str">
        <f t="shared" si="24"/>
        <v xml:space="preserve"> </v>
      </c>
      <c r="N88" s="34" t="str">
        <f t="shared" si="25"/>
        <v xml:space="preserve"> </v>
      </c>
      <c r="O88" s="34" t="str">
        <f t="shared" si="37"/>
        <v xml:space="preserve"> </v>
      </c>
      <c r="P88" s="34"/>
      <c r="Q88" s="34" t="str">
        <f>IF(G88="General Content",H88," ")</f>
        <v xml:space="preserve"> </v>
      </c>
      <c r="R88" s="34"/>
      <c r="S88" s="34"/>
      <c r="T88" s="41">
        <f t="shared" si="26"/>
        <v>10823</v>
      </c>
    </row>
    <row r="89" spans="1:20" s="39" customFormat="1" ht="55.35" customHeight="1" x14ac:dyDescent="0.3">
      <c r="A89" s="36"/>
      <c r="B89" s="31"/>
      <c r="C89" s="37"/>
      <c r="D89" s="38"/>
      <c r="E89" s="31" t="s">
        <v>1</v>
      </c>
      <c r="F89" s="31" t="s">
        <v>2</v>
      </c>
      <c r="G89" s="32" t="s">
        <v>11</v>
      </c>
      <c r="H89" s="33">
        <v>23754</v>
      </c>
      <c r="I89" s="34" t="str">
        <f t="shared" ref="I89:I113" si="38">IF(G89="Transmission D&amp;O",H89," ")</f>
        <v xml:space="preserve"> </v>
      </c>
      <c r="J89" s="34">
        <v>23560</v>
      </c>
      <c r="K89" s="34" t="str">
        <f>IF(G89="Indigenous",H89," ")</f>
        <v xml:space="preserve"> </v>
      </c>
      <c r="L89" s="34" t="str">
        <f>IF(G89="RPH",H89," ")</f>
        <v xml:space="preserve"> </v>
      </c>
      <c r="M89" s="34" t="str">
        <f t="shared" si="24"/>
        <v xml:space="preserve"> </v>
      </c>
      <c r="N89" s="34" t="str">
        <f t="shared" si="25"/>
        <v xml:space="preserve"> </v>
      </c>
      <c r="O89" s="34" t="str">
        <f t="shared" si="37"/>
        <v xml:space="preserve"> </v>
      </c>
      <c r="P89" s="34"/>
      <c r="Q89" s="34" t="str">
        <f>IF(G89="General D&amp;O",H89," ")</f>
        <v xml:space="preserve"> </v>
      </c>
      <c r="R89" s="34">
        <v>194</v>
      </c>
      <c r="S89" s="34"/>
      <c r="T89" s="35">
        <f t="shared" si="26"/>
        <v>23754</v>
      </c>
    </row>
    <row r="90" spans="1:20" s="39" customFormat="1" ht="55.35" customHeight="1" x14ac:dyDescent="0.3">
      <c r="A90" s="36"/>
      <c r="B90" s="31" t="s">
        <v>74</v>
      </c>
      <c r="C90" s="37" t="s">
        <v>75</v>
      </c>
      <c r="D90" s="38" t="s">
        <v>4</v>
      </c>
      <c r="E90" s="31" t="s">
        <v>12</v>
      </c>
      <c r="F90" s="31" t="s">
        <v>538</v>
      </c>
      <c r="G90" s="32" t="s">
        <v>397</v>
      </c>
      <c r="H90" s="33">
        <v>22835</v>
      </c>
      <c r="I90" s="34" t="str">
        <f t="shared" si="38"/>
        <v xml:space="preserve"> </v>
      </c>
      <c r="J90" s="34">
        <f>IF(G90="Ethnic Content",H90," ")</f>
        <v>22835</v>
      </c>
      <c r="K90" s="34" t="str">
        <f>IF(G90="Indigenous Content",H90," ")</f>
        <v xml:space="preserve"> </v>
      </c>
      <c r="L90" s="34" t="str">
        <f>IF(G90="RPH Content",H90," ")</f>
        <v xml:space="preserve"> </v>
      </c>
      <c r="M90" s="34" t="str">
        <f t="shared" si="24"/>
        <v xml:space="preserve"> </v>
      </c>
      <c r="N90" s="34" t="str">
        <f t="shared" si="25"/>
        <v xml:space="preserve"> </v>
      </c>
      <c r="O90" s="34" t="str">
        <f t="shared" si="37"/>
        <v xml:space="preserve"> </v>
      </c>
      <c r="P90" s="34"/>
      <c r="Q90" s="34" t="str">
        <f>IF(G90="General Content",H90," ")</f>
        <v xml:space="preserve"> </v>
      </c>
      <c r="R90" s="34"/>
      <c r="S90" s="34"/>
      <c r="T90" s="41">
        <f t="shared" si="26"/>
        <v>22835</v>
      </c>
    </row>
    <row r="91" spans="1:20" s="39" customFormat="1" ht="55.35" customHeight="1" x14ac:dyDescent="0.3">
      <c r="A91" s="36"/>
      <c r="B91" s="31"/>
      <c r="C91" s="37"/>
      <c r="D91" s="38"/>
      <c r="E91" s="31" t="s">
        <v>5</v>
      </c>
      <c r="F91" s="31" t="s">
        <v>2</v>
      </c>
      <c r="G91" s="32" t="s">
        <v>11</v>
      </c>
      <c r="H91" s="33">
        <v>5000</v>
      </c>
      <c r="I91" s="34" t="str">
        <f t="shared" si="38"/>
        <v xml:space="preserve"> </v>
      </c>
      <c r="J91" s="34">
        <f>IF(G91="Ethnic",H91," ")</f>
        <v>5000</v>
      </c>
      <c r="K91" s="34" t="str">
        <f>IF(G91="Indigenous",H91," ")</f>
        <v xml:space="preserve"> </v>
      </c>
      <c r="L91" s="34" t="str">
        <f t="shared" ref="L91:L95" si="39">IF(G91="RPH",H91," ")</f>
        <v xml:space="preserve"> </v>
      </c>
      <c r="M91" s="34" t="str">
        <f t="shared" si="24"/>
        <v xml:space="preserve"> </v>
      </c>
      <c r="N91" s="34" t="str">
        <f t="shared" si="25"/>
        <v xml:space="preserve"> </v>
      </c>
      <c r="O91" s="34" t="str">
        <f t="shared" si="37"/>
        <v xml:space="preserve"> </v>
      </c>
      <c r="P91" s="34"/>
      <c r="Q91" s="34" t="str">
        <f t="shared" ref="Q91:Q95" si="40">IF(G91="General D&amp;O",H91," ")</f>
        <v xml:space="preserve"> </v>
      </c>
      <c r="R91" s="34" t="str">
        <f>IF(G91="Covid-19 Crisis Grant",H91," ")</f>
        <v xml:space="preserve"> </v>
      </c>
      <c r="S91" s="34"/>
      <c r="T91" s="35">
        <f t="shared" si="26"/>
        <v>5000</v>
      </c>
    </row>
    <row r="92" spans="1:20" s="39" customFormat="1" ht="55.35" customHeight="1" x14ac:dyDescent="0.3">
      <c r="A92" s="36"/>
      <c r="B92" s="31"/>
      <c r="C92" s="37"/>
      <c r="D92" s="38"/>
      <c r="E92" s="31" t="s">
        <v>1</v>
      </c>
      <c r="F92" s="31" t="s">
        <v>2</v>
      </c>
      <c r="G92" s="32" t="s">
        <v>408</v>
      </c>
      <c r="H92" s="33">
        <v>30090</v>
      </c>
      <c r="I92" s="34" t="str">
        <f t="shared" si="38"/>
        <v xml:space="preserve"> </v>
      </c>
      <c r="J92" s="34">
        <v>27397</v>
      </c>
      <c r="K92" s="34" t="str">
        <f>IF(G92="Indigenous",H92," ")</f>
        <v xml:space="preserve"> </v>
      </c>
      <c r="L92" s="34" t="str">
        <f t="shared" si="39"/>
        <v xml:space="preserve"> </v>
      </c>
      <c r="M92" s="34" t="str">
        <f t="shared" si="24"/>
        <v xml:space="preserve"> </v>
      </c>
      <c r="N92" s="34" t="str">
        <f t="shared" si="25"/>
        <v xml:space="preserve"> </v>
      </c>
      <c r="O92" s="34" t="str">
        <f t="shared" si="37"/>
        <v xml:space="preserve"> </v>
      </c>
      <c r="P92" s="34"/>
      <c r="Q92" s="34" t="str">
        <f t="shared" si="40"/>
        <v xml:space="preserve"> </v>
      </c>
      <c r="R92" s="34">
        <v>2693</v>
      </c>
      <c r="S92" s="34"/>
      <c r="T92" s="35">
        <f t="shared" si="26"/>
        <v>30090</v>
      </c>
    </row>
    <row r="93" spans="1:20" s="39" customFormat="1" ht="55.35" customHeight="1" x14ac:dyDescent="0.3">
      <c r="A93" s="40"/>
      <c r="B93" s="31" t="s">
        <v>76</v>
      </c>
      <c r="C93" s="37" t="s">
        <v>78</v>
      </c>
      <c r="D93" s="38" t="s">
        <v>4</v>
      </c>
      <c r="E93" s="31" t="s">
        <v>9</v>
      </c>
      <c r="F93" s="31" t="s">
        <v>77</v>
      </c>
      <c r="G93" s="32" t="s">
        <v>393</v>
      </c>
      <c r="H93" s="33">
        <v>7398</v>
      </c>
      <c r="I93" s="34" t="str">
        <f t="shared" si="38"/>
        <v xml:space="preserve"> </v>
      </c>
      <c r="J93" s="34" t="str">
        <f>IF(G93="Ethnic D&amp;O",H93," ")</f>
        <v xml:space="preserve"> </v>
      </c>
      <c r="K93" s="34" t="str">
        <f>IF(G93="Indigenous D&amp;O",H93," ")</f>
        <v xml:space="preserve"> </v>
      </c>
      <c r="L93" s="34" t="str">
        <f t="shared" si="39"/>
        <v xml:space="preserve"> </v>
      </c>
      <c r="M93" s="34" t="str">
        <f t="shared" si="24"/>
        <v xml:space="preserve"> </v>
      </c>
      <c r="N93" s="34" t="str">
        <f t="shared" si="25"/>
        <v xml:space="preserve"> </v>
      </c>
      <c r="O93" s="34" t="str">
        <f t="shared" si="37"/>
        <v xml:space="preserve"> </v>
      </c>
      <c r="P93" s="34"/>
      <c r="Q93" s="34">
        <f t="shared" si="40"/>
        <v>7398</v>
      </c>
      <c r="R93" s="34"/>
      <c r="S93" s="34"/>
      <c r="T93" s="35">
        <f>H93</f>
        <v>7398</v>
      </c>
    </row>
    <row r="94" spans="1:20" s="39" customFormat="1" ht="55.35" customHeight="1" x14ac:dyDescent="0.3">
      <c r="A94" s="36"/>
      <c r="B94" s="31"/>
      <c r="C94" s="37"/>
      <c r="D94" s="38"/>
      <c r="E94" s="31" t="s">
        <v>1</v>
      </c>
      <c r="F94" s="31" t="s">
        <v>2</v>
      </c>
      <c r="G94" s="32" t="s">
        <v>408</v>
      </c>
      <c r="H94" s="33">
        <v>2900</v>
      </c>
      <c r="I94" s="34" t="str">
        <f t="shared" si="38"/>
        <v xml:space="preserve"> </v>
      </c>
      <c r="J94" s="34" t="str">
        <f>IF(G94="Ethnic",H94," ")</f>
        <v xml:space="preserve"> </v>
      </c>
      <c r="K94" s="34" t="str">
        <f>IF(G94="Indigenous",H94," ")</f>
        <v xml:space="preserve"> </v>
      </c>
      <c r="L94" s="34" t="str">
        <f t="shared" si="39"/>
        <v xml:space="preserve"> </v>
      </c>
      <c r="M94" s="34" t="str">
        <f t="shared" si="24"/>
        <v xml:space="preserve"> </v>
      </c>
      <c r="N94" s="34" t="str">
        <f t="shared" si="25"/>
        <v xml:space="preserve"> </v>
      </c>
      <c r="O94" s="34" t="str">
        <f t="shared" si="37"/>
        <v xml:space="preserve"> </v>
      </c>
      <c r="P94" s="34"/>
      <c r="Q94" s="34" t="str">
        <f t="shared" si="40"/>
        <v xml:space="preserve"> </v>
      </c>
      <c r="R94" s="34">
        <f>IF(G94="Covid-19 Crisis Grant",H94," ")</f>
        <v>2900</v>
      </c>
      <c r="S94" s="34"/>
      <c r="T94" s="35">
        <f t="shared" ref="T94:T98" si="41">SUM(I94:R94)</f>
        <v>2900</v>
      </c>
    </row>
    <row r="95" spans="1:20" s="39" customFormat="1" ht="55.35" customHeight="1" x14ac:dyDescent="0.3">
      <c r="A95" s="36"/>
      <c r="B95" s="31" t="s">
        <v>79</v>
      </c>
      <c r="C95" s="37" t="s">
        <v>80</v>
      </c>
      <c r="D95" s="38" t="s">
        <v>4</v>
      </c>
      <c r="E95" s="31" t="s">
        <v>5</v>
      </c>
      <c r="F95" s="31" t="s">
        <v>2</v>
      </c>
      <c r="G95" s="32" t="s">
        <v>408</v>
      </c>
      <c r="H95" s="33">
        <v>25000</v>
      </c>
      <c r="I95" s="34" t="str">
        <f t="shared" si="38"/>
        <v xml:space="preserve"> </v>
      </c>
      <c r="J95" s="34" t="str">
        <f>IF(G95="Ethnic",H95," ")</f>
        <v xml:space="preserve"> </v>
      </c>
      <c r="K95" s="34" t="str">
        <f>IF(G95="Indigenous",H95," ")</f>
        <v xml:space="preserve"> </v>
      </c>
      <c r="L95" s="34" t="str">
        <f t="shared" si="39"/>
        <v xml:space="preserve"> </v>
      </c>
      <c r="M95" s="34" t="str">
        <f t="shared" si="24"/>
        <v xml:space="preserve"> </v>
      </c>
      <c r="N95" s="34" t="str">
        <f t="shared" si="25"/>
        <v xml:space="preserve"> </v>
      </c>
      <c r="O95" s="34" t="str">
        <f t="shared" si="37"/>
        <v xml:space="preserve"> </v>
      </c>
      <c r="P95" s="34"/>
      <c r="Q95" s="34" t="str">
        <f t="shared" si="40"/>
        <v xml:space="preserve"> </v>
      </c>
      <c r="R95" s="34">
        <f>IF(G95="Covid-19 Crisis Grant",H95," ")</f>
        <v>25000</v>
      </c>
      <c r="S95" s="34"/>
      <c r="T95" s="35">
        <f t="shared" si="41"/>
        <v>25000</v>
      </c>
    </row>
    <row r="96" spans="1:20" s="39" customFormat="1" ht="55.35" customHeight="1" x14ac:dyDescent="0.3">
      <c r="A96" s="36"/>
      <c r="B96" s="31" t="s">
        <v>81</v>
      </c>
      <c r="C96" s="37" t="s">
        <v>82</v>
      </c>
      <c r="D96" s="38" t="s">
        <v>4</v>
      </c>
      <c r="E96" s="31" t="s">
        <v>12</v>
      </c>
      <c r="F96" s="31" t="s">
        <v>538</v>
      </c>
      <c r="G96" s="32" t="s">
        <v>397</v>
      </c>
      <c r="H96" s="33">
        <v>24375</v>
      </c>
      <c r="I96" s="34" t="str">
        <f t="shared" si="38"/>
        <v xml:space="preserve"> </v>
      </c>
      <c r="J96" s="34">
        <f>IF(G96="Ethnic Content",H96," ")</f>
        <v>24375</v>
      </c>
      <c r="K96" s="34" t="str">
        <f>IF(G96="Indigenous Content",H96," ")</f>
        <v xml:space="preserve"> </v>
      </c>
      <c r="L96" s="34" t="str">
        <f>IF(G96="RPH Content",H96," ")</f>
        <v xml:space="preserve"> </v>
      </c>
      <c r="M96" s="34" t="str">
        <f t="shared" si="24"/>
        <v xml:space="preserve"> </v>
      </c>
      <c r="N96" s="34" t="str">
        <f t="shared" si="25"/>
        <v xml:space="preserve"> </v>
      </c>
      <c r="O96" s="34" t="str">
        <f t="shared" si="37"/>
        <v xml:space="preserve"> </v>
      </c>
      <c r="P96" s="34"/>
      <c r="Q96" s="34" t="str">
        <f>IF(G96="General Content",H96," ")</f>
        <v xml:space="preserve"> </v>
      </c>
      <c r="R96" s="34"/>
      <c r="S96" s="34"/>
      <c r="T96" s="41">
        <f t="shared" si="41"/>
        <v>24375</v>
      </c>
    </row>
    <row r="97" spans="1:20" s="39" customFormat="1" ht="55.35" customHeight="1" x14ac:dyDescent="0.3">
      <c r="A97" s="36"/>
      <c r="B97" s="31"/>
      <c r="C97" s="37"/>
      <c r="D97" s="38"/>
      <c r="E97" s="31" t="s">
        <v>5</v>
      </c>
      <c r="F97" s="31" t="s">
        <v>2</v>
      </c>
      <c r="G97" s="32" t="s">
        <v>11</v>
      </c>
      <c r="H97" s="33">
        <v>5000</v>
      </c>
      <c r="I97" s="34" t="str">
        <f t="shared" si="38"/>
        <v xml:space="preserve"> </v>
      </c>
      <c r="J97" s="34">
        <f>IF(G97="Ethnic",H97," ")</f>
        <v>5000</v>
      </c>
      <c r="K97" s="34" t="str">
        <f>IF(G97="Indigenous",H97," ")</f>
        <v xml:space="preserve"> </v>
      </c>
      <c r="L97" s="34" t="str">
        <f>IF(G97="RPH",H97," ")</f>
        <v xml:space="preserve"> </v>
      </c>
      <c r="M97" s="34" t="str">
        <f t="shared" si="24"/>
        <v xml:space="preserve"> </v>
      </c>
      <c r="N97" s="34" t="str">
        <f t="shared" si="25"/>
        <v xml:space="preserve"> </v>
      </c>
      <c r="O97" s="34" t="str">
        <f t="shared" si="37"/>
        <v xml:space="preserve"> </v>
      </c>
      <c r="P97" s="34"/>
      <c r="Q97" s="34" t="str">
        <f>IF(G97="General D&amp;O",H97," ")</f>
        <v xml:space="preserve"> </v>
      </c>
      <c r="R97" s="34" t="str">
        <f>IF(G97="Covid-19 Crisis Grant",H97," ")</f>
        <v xml:space="preserve"> </v>
      </c>
      <c r="S97" s="34"/>
      <c r="T97" s="35">
        <f t="shared" si="41"/>
        <v>5000</v>
      </c>
    </row>
    <row r="98" spans="1:20" s="39" customFormat="1" ht="55.35" customHeight="1" x14ac:dyDescent="0.3">
      <c r="A98" s="36"/>
      <c r="B98" s="31"/>
      <c r="C98" s="37"/>
      <c r="D98" s="38"/>
      <c r="E98" s="31" t="s">
        <v>1</v>
      </c>
      <c r="F98" s="31" t="s">
        <v>2</v>
      </c>
      <c r="G98" s="32" t="s">
        <v>11</v>
      </c>
      <c r="H98" s="33">
        <v>31046</v>
      </c>
      <c r="I98" s="34" t="str">
        <f t="shared" si="38"/>
        <v xml:space="preserve"> </v>
      </c>
      <c r="J98" s="34">
        <v>30015</v>
      </c>
      <c r="K98" s="34" t="str">
        <f>IF(G98="Indigenous",H98," ")</f>
        <v xml:space="preserve"> </v>
      </c>
      <c r="L98" s="34" t="str">
        <f>IF(G98="RPH",H98," ")</f>
        <v xml:space="preserve"> </v>
      </c>
      <c r="M98" s="34" t="str">
        <f t="shared" si="24"/>
        <v xml:space="preserve"> </v>
      </c>
      <c r="N98" s="34" t="str">
        <f t="shared" si="25"/>
        <v xml:space="preserve"> </v>
      </c>
      <c r="O98" s="34" t="str">
        <f t="shared" si="37"/>
        <v xml:space="preserve"> </v>
      </c>
      <c r="P98" s="34"/>
      <c r="Q98" s="34" t="str">
        <f>IF(G98="General D&amp;O",H98," ")</f>
        <v xml:space="preserve"> </v>
      </c>
      <c r="R98" s="34">
        <v>1031</v>
      </c>
      <c r="S98" s="34"/>
      <c r="T98" s="35">
        <f t="shared" si="41"/>
        <v>31046</v>
      </c>
    </row>
    <row r="99" spans="1:20" s="39" customFormat="1" ht="55.35" customHeight="1" x14ac:dyDescent="0.3">
      <c r="A99" s="40"/>
      <c r="B99" s="31" t="s">
        <v>83</v>
      </c>
      <c r="C99" s="37" t="s">
        <v>84</v>
      </c>
      <c r="D99" s="38" t="s">
        <v>4</v>
      </c>
      <c r="E99" s="31" t="s">
        <v>9</v>
      </c>
      <c r="F99" s="31" t="s">
        <v>743</v>
      </c>
      <c r="G99" s="32" t="s">
        <v>390</v>
      </c>
      <c r="H99" s="33">
        <v>31900</v>
      </c>
      <c r="I99" s="34" t="str">
        <f t="shared" si="38"/>
        <v xml:space="preserve"> </v>
      </c>
      <c r="J99" s="34">
        <f>IF(G99="Ethnic D&amp;O",H99," ")</f>
        <v>31900</v>
      </c>
      <c r="K99" s="34" t="str">
        <f>IF(G99="Indigenous D&amp;O",H99," ")</f>
        <v xml:space="preserve"> </v>
      </c>
      <c r="L99" s="34" t="str">
        <f>IF(G99="RPH",H99," ")</f>
        <v xml:space="preserve"> </v>
      </c>
      <c r="M99" s="34" t="str">
        <f t="shared" si="24"/>
        <v xml:space="preserve"> </v>
      </c>
      <c r="N99" s="34" t="str">
        <f t="shared" si="25"/>
        <v xml:space="preserve"> </v>
      </c>
      <c r="O99" s="34" t="str">
        <f t="shared" si="37"/>
        <v xml:space="preserve"> </v>
      </c>
      <c r="P99" s="34"/>
      <c r="Q99" s="34" t="str">
        <f>IF(G99="General D&amp;O",H99," ")</f>
        <v xml:space="preserve"> </v>
      </c>
      <c r="R99" s="34"/>
      <c r="S99" s="34"/>
      <c r="T99" s="35">
        <f>H99</f>
        <v>31900</v>
      </c>
    </row>
    <row r="100" spans="1:20" s="39" customFormat="1" ht="55.35" customHeight="1" x14ac:dyDescent="0.3">
      <c r="A100" s="36"/>
      <c r="B100" s="31"/>
      <c r="C100" s="37"/>
      <c r="D100" s="38"/>
      <c r="E100" s="31" t="s">
        <v>12</v>
      </c>
      <c r="F100" s="31" t="s">
        <v>538</v>
      </c>
      <c r="G100" s="32" t="s">
        <v>397</v>
      </c>
      <c r="H100" s="33">
        <v>35257</v>
      </c>
      <c r="I100" s="34" t="str">
        <f t="shared" si="38"/>
        <v xml:space="preserve"> </v>
      </c>
      <c r="J100" s="34">
        <v>15464</v>
      </c>
      <c r="K100" s="34">
        <v>19793</v>
      </c>
      <c r="L100" s="34" t="str">
        <f>IF(G100="RPH Content",H100," ")</f>
        <v xml:space="preserve"> </v>
      </c>
      <c r="M100" s="34" t="str">
        <f t="shared" si="24"/>
        <v xml:space="preserve"> </v>
      </c>
      <c r="N100" s="34" t="str">
        <f t="shared" si="25"/>
        <v xml:space="preserve"> </v>
      </c>
      <c r="O100" s="34" t="str">
        <f t="shared" si="37"/>
        <v xml:space="preserve"> </v>
      </c>
      <c r="P100" s="34"/>
      <c r="Q100" s="34" t="str">
        <f>IF(G100="General Content",H100," ")</f>
        <v xml:space="preserve"> </v>
      </c>
      <c r="R100" s="34"/>
      <c r="S100" s="34"/>
      <c r="T100" s="41">
        <f>SUM(I100:R100)</f>
        <v>35257</v>
      </c>
    </row>
    <row r="101" spans="1:20" s="39" customFormat="1" ht="55.35" customHeight="1" x14ac:dyDescent="0.3">
      <c r="A101" s="36"/>
      <c r="B101" s="31"/>
      <c r="C101" s="37"/>
      <c r="D101" s="38"/>
      <c r="E101" s="31" t="s">
        <v>5</v>
      </c>
      <c r="F101" s="31" t="s">
        <v>2</v>
      </c>
      <c r="G101" s="32" t="s">
        <v>11</v>
      </c>
      <c r="H101" s="33">
        <v>16789</v>
      </c>
      <c r="I101" s="34" t="str">
        <f t="shared" si="38"/>
        <v xml:space="preserve"> </v>
      </c>
      <c r="J101" s="34">
        <f>IF(G101="Ethnic",H101," ")</f>
        <v>16789</v>
      </c>
      <c r="K101" s="34" t="str">
        <f>IF(G101="Indigenous",H101," ")</f>
        <v xml:space="preserve"> </v>
      </c>
      <c r="L101" s="34" t="str">
        <f>IF(G101="RPH",H101," ")</f>
        <v xml:space="preserve"> </v>
      </c>
      <c r="M101" s="34" t="str">
        <f t="shared" si="24"/>
        <v xml:space="preserve"> </v>
      </c>
      <c r="N101" s="34" t="str">
        <f t="shared" si="25"/>
        <v xml:space="preserve"> </v>
      </c>
      <c r="O101" s="34" t="str">
        <f t="shared" si="37"/>
        <v xml:space="preserve"> </v>
      </c>
      <c r="P101" s="34"/>
      <c r="Q101" s="34" t="str">
        <f>IF(G101="General D&amp;O",H101," ")</f>
        <v xml:space="preserve"> </v>
      </c>
      <c r="R101" s="34" t="str">
        <f>IF(G101="Covid-19 Crisis Grant",H101," ")</f>
        <v xml:space="preserve"> </v>
      </c>
      <c r="S101" s="34"/>
      <c r="T101" s="35">
        <f>SUM(I101:R101)</f>
        <v>16789</v>
      </c>
    </row>
    <row r="102" spans="1:20" s="39" customFormat="1" ht="55.35" customHeight="1" x14ac:dyDescent="0.3">
      <c r="A102" s="40"/>
      <c r="B102" s="31" t="s">
        <v>561</v>
      </c>
      <c r="C102" s="37" t="s">
        <v>85</v>
      </c>
      <c r="D102" s="38" t="s">
        <v>4</v>
      </c>
      <c r="E102" s="31" t="s">
        <v>9</v>
      </c>
      <c r="F102" s="31" t="s">
        <v>560</v>
      </c>
      <c r="G102" s="32" t="s">
        <v>393</v>
      </c>
      <c r="H102" s="33">
        <v>12036</v>
      </c>
      <c r="I102" s="34">
        <v>5470</v>
      </c>
      <c r="J102" s="34" t="str">
        <f>IF(G102="Ethnic D&amp;O",H102," ")</f>
        <v xml:space="preserve"> </v>
      </c>
      <c r="K102" s="34" t="str">
        <f>IF(G102="Indigenous D&amp;O",H102," ")</f>
        <v xml:space="preserve"> </v>
      </c>
      <c r="L102" s="34" t="str">
        <f>IF(G102="RPH",H102," ")</f>
        <v xml:space="preserve"> </v>
      </c>
      <c r="M102" s="34" t="str">
        <f t="shared" si="24"/>
        <v xml:space="preserve"> </v>
      </c>
      <c r="N102" s="34" t="str">
        <f t="shared" si="25"/>
        <v xml:space="preserve"> </v>
      </c>
      <c r="O102" s="34" t="str">
        <f t="shared" si="37"/>
        <v xml:space="preserve"> </v>
      </c>
      <c r="P102" s="34"/>
      <c r="Q102" s="34">
        <v>6566</v>
      </c>
      <c r="R102" s="34"/>
      <c r="S102" s="34"/>
      <c r="T102" s="35">
        <f>H102</f>
        <v>12036</v>
      </c>
    </row>
    <row r="103" spans="1:20" s="39" customFormat="1" ht="55.35" customHeight="1" x14ac:dyDescent="0.3">
      <c r="A103" s="36"/>
      <c r="B103" s="31"/>
      <c r="C103" s="37"/>
      <c r="D103" s="38"/>
      <c r="E103" s="31" t="s">
        <v>12</v>
      </c>
      <c r="F103" s="31" t="s">
        <v>538</v>
      </c>
      <c r="G103" s="32" t="s">
        <v>399</v>
      </c>
      <c r="H103" s="33">
        <v>53547</v>
      </c>
      <c r="I103" s="34" t="str">
        <f t="shared" si="38"/>
        <v xml:space="preserve"> </v>
      </c>
      <c r="J103" s="34" t="str">
        <f>IF(G103="Ethnic Content",H103," ")</f>
        <v xml:space="preserve"> </v>
      </c>
      <c r="K103" s="34">
        <f>IF(G103="Indigenous Content",H103," ")</f>
        <v>53547</v>
      </c>
      <c r="L103" s="34" t="str">
        <f>IF(G103="RPH Content",H103," ")</f>
        <v xml:space="preserve"> </v>
      </c>
      <c r="M103" s="34" t="str">
        <f t="shared" si="24"/>
        <v xml:space="preserve"> </v>
      </c>
      <c r="N103" s="34" t="str">
        <f t="shared" si="25"/>
        <v xml:space="preserve"> </v>
      </c>
      <c r="O103" s="34" t="str">
        <f t="shared" si="37"/>
        <v xml:space="preserve"> </v>
      </c>
      <c r="P103" s="34"/>
      <c r="Q103" s="34" t="str">
        <f>IF(G103="General Content",H103," ")</f>
        <v xml:space="preserve"> </v>
      </c>
      <c r="R103" s="34"/>
      <c r="S103" s="34"/>
      <c r="T103" s="41">
        <f t="shared" ref="T103:T118" si="42">SUM(I103:R103)</f>
        <v>53547</v>
      </c>
    </row>
    <row r="104" spans="1:20" s="39" customFormat="1" ht="55.35" customHeight="1" x14ac:dyDescent="0.3">
      <c r="A104" s="36"/>
      <c r="B104" s="31"/>
      <c r="C104" s="37"/>
      <c r="D104" s="38"/>
      <c r="E104" s="31" t="s">
        <v>5</v>
      </c>
      <c r="F104" s="31" t="s">
        <v>2</v>
      </c>
      <c r="G104" s="32" t="s">
        <v>65</v>
      </c>
      <c r="H104" s="33">
        <v>5000</v>
      </c>
      <c r="I104" s="34" t="str">
        <f t="shared" si="38"/>
        <v xml:space="preserve"> </v>
      </c>
      <c r="J104" s="34" t="str">
        <f>IF(G104="Ethnic",H104," ")</f>
        <v xml:space="preserve"> </v>
      </c>
      <c r="K104" s="34">
        <f>IF(G104="Indigenous",H104," ")</f>
        <v>5000</v>
      </c>
      <c r="L104" s="34" t="str">
        <f>IF(G104="RPH",H104," ")</f>
        <v xml:space="preserve"> </v>
      </c>
      <c r="M104" s="34" t="str">
        <f t="shared" si="24"/>
        <v xml:space="preserve"> </v>
      </c>
      <c r="N104" s="34" t="str">
        <f t="shared" si="25"/>
        <v xml:space="preserve"> </v>
      </c>
      <c r="O104" s="34" t="str">
        <f t="shared" ref="O104:O126" si="43">IF(G104="Training Business",H104," ")</f>
        <v xml:space="preserve"> </v>
      </c>
      <c r="P104" s="34"/>
      <c r="Q104" s="34" t="str">
        <f>IF(G104="General D&amp;O",H104," ")</f>
        <v xml:space="preserve"> </v>
      </c>
      <c r="R104" s="34" t="str">
        <f>IF(G104="Covid-19 Crisis Grant",H104," ")</f>
        <v xml:space="preserve"> </v>
      </c>
      <c r="S104" s="34"/>
      <c r="T104" s="35">
        <f t="shared" si="42"/>
        <v>5000</v>
      </c>
    </row>
    <row r="105" spans="1:20" s="39" customFormat="1" ht="55.35" customHeight="1" x14ac:dyDescent="0.3">
      <c r="A105" s="36"/>
      <c r="B105" s="31" t="s">
        <v>562</v>
      </c>
      <c r="C105" s="37" t="s">
        <v>86</v>
      </c>
      <c r="D105" s="38" t="s">
        <v>4</v>
      </c>
      <c r="E105" s="31" t="s">
        <v>5</v>
      </c>
      <c r="F105" s="31" t="s">
        <v>2</v>
      </c>
      <c r="G105" s="32" t="s">
        <v>408</v>
      </c>
      <c r="H105" s="33">
        <v>20738</v>
      </c>
      <c r="I105" s="34" t="str">
        <f t="shared" si="38"/>
        <v xml:space="preserve"> </v>
      </c>
      <c r="J105" s="34" t="str">
        <f>IF(G105="Ethnic",H105," ")</f>
        <v xml:space="preserve"> </v>
      </c>
      <c r="K105" s="34" t="str">
        <f>IF(G105="Indigenous",H105," ")</f>
        <v xml:space="preserve"> </v>
      </c>
      <c r="L105" s="34" t="str">
        <f>IF(G105="RPH",H105," ")</f>
        <v xml:space="preserve"> </v>
      </c>
      <c r="M105" s="34" t="str">
        <f t="shared" si="24"/>
        <v xml:space="preserve"> </v>
      </c>
      <c r="N105" s="34" t="str">
        <f t="shared" si="25"/>
        <v xml:space="preserve"> </v>
      </c>
      <c r="O105" s="34" t="str">
        <f t="shared" si="43"/>
        <v xml:space="preserve"> </v>
      </c>
      <c r="P105" s="34"/>
      <c r="Q105" s="34" t="str">
        <f>IF(G105="General D&amp;O",H105," ")</f>
        <v xml:space="preserve"> </v>
      </c>
      <c r="R105" s="34">
        <f>IF(G105="Covid-19 Crisis Grant",H105," ")</f>
        <v>20738</v>
      </c>
      <c r="S105" s="34"/>
      <c r="T105" s="35">
        <f t="shared" si="42"/>
        <v>20738</v>
      </c>
    </row>
    <row r="106" spans="1:20" s="39" customFormat="1" ht="55.35" customHeight="1" x14ac:dyDescent="0.3">
      <c r="A106" s="36"/>
      <c r="B106" s="31"/>
      <c r="C106" s="37"/>
      <c r="D106" s="38"/>
      <c r="E106" s="31" t="s">
        <v>1</v>
      </c>
      <c r="F106" s="31" t="s">
        <v>2</v>
      </c>
      <c r="G106" s="32" t="s">
        <v>408</v>
      </c>
      <c r="H106" s="33">
        <v>2900</v>
      </c>
      <c r="I106" s="34" t="str">
        <f t="shared" si="38"/>
        <v xml:space="preserve"> </v>
      </c>
      <c r="J106" s="34" t="str">
        <f>IF(G106="Ethnic",H106," ")</f>
        <v xml:space="preserve"> </v>
      </c>
      <c r="K106" s="34" t="str">
        <f>IF(G106="Indigenous",H106," ")</f>
        <v xml:space="preserve"> </v>
      </c>
      <c r="L106" s="34" t="str">
        <f>IF(G106="RPH",H106," ")</f>
        <v xml:space="preserve"> </v>
      </c>
      <c r="M106" s="34" t="str">
        <f t="shared" si="24"/>
        <v xml:space="preserve"> </v>
      </c>
      <c r="N106" s="34" t="str">
        <f t="shared" si="25"/>
        <v xml:space="preserve"> </v>
      </c>
      <c r="O106" s="34" t="str">
        <f t="shared" si="43"/>
        <v xml:space="preserve"> </v>
      </c>
      <c r="P106" s="34"/>
      <c r="Q106" s="34" t="str">
        <f>IF(G106="General D&amp;O",H106," ")</f>
        <v xml:space="preserve"> </v>
      </c>
      <c r="R106" s="34">
        <f>IF(G106="Covid-19 Crisis Grant",H106," ")</f>
        <v>2900</v>
      </c>
      <c r="S106" s="34"/>
      <c r="T106" s="35">
        <f t="shared" si="42"/>
        <v>2900</v>
      </c>
    </row>
    <row r="107" spans="1:20" s="39" customFormat="1" ht="55.35" customHeight="1" x14ac:dyDescent="0.3">
      <c r="A107" s="36"/>
      <c r="B107" s="31" t="s">
        <v>736</v>
      </c>
      <c r="C107" s="37" t="s">
        <v>87</v>
      </c>
      <c r="D107" s="38" t="s">
        <v>4</v>
      </c>
      <c r="E107" s="31" t="s">
        <v>5</v>
      </c>
      <c r="F107" s="31" t="s">
        <v>2</v>
      </c>
      <c r="G107" s="32" t="s">
        <v>408</v>
      </c>
      <c r="H107" s="33">
        <v>9200</v>
      </c>
      <c r="I107" s="34" t="str">
        <f t="shared" si="38"/>
        <v xml:space="preserve"> </v>
      </c>
      <c r="J107" s="34" t="str">
        <f>IF(G107="Ethnic",H107," ")</f>
        <v xml:space="preserve"> </v>
      </c>
      <c r="K107" s="34" t="str">
        <f>IF(G107="Indigenous",H107," ")</f>
        <v xml:space="preserve"> </v>
      </c>
      <c r="L107" s="34" t="str">
        <f>IF(G107="RPH",H107," ")</f>
        <v xml:space="preserve"> </v>
      </c>
      <c r="M107" s="34" t="str">
        <f t="shared" si="24"/>
        <v xml:space="preserve"> </v>
      </c>
      <c r="N107" s="34" t="str">
        <f t="shared" si="25"/>
        <v xml:space="preserve"> </v>
      </c>
      <c r="O107" s="34" t="str">
        <f t="shared" si="43"/>
        <v xml:space="preserve"> </v>
      </c>
      <c r="P107" s="34"/>
      <c r="Q107" s="34" t="str">
        <f>IF(G107="General D&amp;O",H107," ")</f>
        <v xml:space="preserve"> </v>
      </c>
      <c r="R107" s="34">
        <f>IF(G107="Covid-19 Crisis Grant",H107," ")</f>
        <v>9200</v>
      </c>
      <c r="S107" s="34"/>
      <c r="T107" s="35">
        <f t="shared" si="42"/>
        <v>9200</v>
      </c>
    </row>
    <row r="108" spans="1:20" s="39" customFormat="1" ht="55.35" customHeight="1" x14ac:dyDescent="0.3">
      <c r="A108" s="36"/>
      <c r="B108" s="31"/>
      <c r="C108" s="37"/>
      <c r="D108" s="38"/>
      <c r="E108" s="31" t="s">
        <v>1</v>
      </c>
      <c r="F108" s="31" t="s">
        <v>2</v>
      </c>
      <c r="G108" s="32" t="s">
        <v>408</v>
      </c>
      <c r="H108" s="33">
        <v>2900</v>
      </c>
      <c r="I108" s="34" t="str">
        <f t="shared" si="38"/>
        <v xml:space="preserve"> </v>
      </c>
      <c r="J108" s="34" t="str">
        <f>IF(G108="Ethnic",H108," ")</f>
        <v xml:space="preserve"> </v>
      </c>
      <c r="K108" s="34" t="str">
        <f>IF(G108="Indigenous",H108," ")</f>
        <v xml:space="preserve"> </v>
      </c>
      <c r="L108" s="34" t="str">
        <f>IF(G108="RPH",H108," ")</f>
        <v xml:space="preserve"> </v>
      </c>
      <c r="M108" s="34" t="str">
        <f t="shared" si="24"/>
        <v xml:space="preserve"> </v>
      </c>
      <c r="N108" s="34" t="str">
        <f t="shared" si="25"/>
        <v xml:space="preserve"> </v>
      </c>
      <c r="O108" s="34" t="str">
        <f t="shared" si="43"/>
        <v xml:space="preserve"> </v>
      </c>
      <c r="P108" s="34"/>
      <c r="Q108" s="34" t="str">
        <f>IF(G108="General D&amp;O",H108," ")</f>
        <v xml:space="preserve"> </v>
      </c>
      <c r="R108" s="34">
        <f>IF(G108="Covid-19 Crisis Grant",H108," ")</f>
        <v>2900</v>
      </c>
      <c r="S108" s="34"/>
      <c r="T108" s="35">
        <f t="shared" si="42"/>
        <v>2900</v>
      </c>
    </row>
    <row r="109" spans="1:20" s="39" customFormat="1" ht="55.35" customHeight="1" x14ac:dyDescent="0.3">
      <c r="A109" s="36"/>
      <c r="B109" s="31" t="s">
        <v>563</v>
      </c>
      <c r="C109" s="37" t="s">
        <v>39</v>
      </c>
      <c r="D109" s="38" t="s">
        <v>4</v>
      </c>
      <c r="E109" s="31" t="s">
        <v>12</v>
      </c>
      <c r="F109" s="31" t="s">
        <v>538</v>
      </c>
      <c r="G109" s="32" t="s">
        <v>397</v>
      </c>
      <c r="H109" s="33">
        <v>1121</v>
      </c>
      <c r="I109" s="34" t="str">
        <f t="shared" si="38"/>
        <v xml:space="preserve"> </v>
      </c>
      <c r="J109" s="34">
        <f>IF(G109="Ethnic Content",H109," ")</f>
        <v>1121</v>
      </c>
      <c r="K109" s="34" t="str">
        <f>IF(G109="Indigenous Content",H109," ")</f>
        <v xml:space="preserve"> </v>
      </c>
      <c r="L109" s="34" t="str">
        <f>IF(G109="RPH Content",H109," ")</f>
        <v xml:space="preserve"> </v>
      </c>
      <c r="M109" s="34" t="str">
        <f t="shared" si="24"/>
        <v xml:space="preserve"> </v>
      </c>
      <c r="N109" s="34" t="str">
        <f t="shared" si="25"/>
        <v xml:space="preserve"> </v>
      </c>
      <c r="O109" s="34" t="str">
        <f t="shared" si="43"/>
        <v xml:space="preserve"> </v>
      </c>
      <c r="P109" s="34"/>
      <c r="Q109" s="34" t="str">
        <f>IF(G109="General Content",H109," ")</f>
        <v xml:space="preserve"> </v>
      </c>
      <c r="R109" s="34"/>
      <c r="S109" s="34"/>
      <c r="T109" s="41">
        <f t="shared" si="42"/>
        <v>1121</v>
      </c>
    </row>
    <row r="110" spans="1:20" s="39" customFormat="1" ht="55.35" customHeight="1" x14ac:dyDescent="0.3">
      <c r="A110" s="36"/>
      <c r="B110" s="31"/>
      <c r="C110" s="37"/>
      <c r="D110" s="38"/>
      <c r="E110" s="31" t="s">
        <v>5</v>
      </c>
      <c r="F110" s="31" t="s">
        <v>2</v>
      </c>
      <c r="G110" s="32" t="s">
        <v>408</v>
      </c>
      <c r="H110" s="33">
        <v>25000</v>
      </c>
      <c r="I110" s="34" t="str">
        <f t="shared" si="38"/>
        <v xml:space="preserve"> </v>
      </c>
      <c r="J110" s="34" t="str">
        <f>IF(G110="Ethnic",H110," ")</f>
        <v xml:space="preserve"> </v>
      </c>
      <c r="K110" s="34" t="str">
        <f>IF(G110="Indigenous",H110," ")</f>
        <v xml:space="preserve"> </v>
      </c>
      <c r="L110" s="34" t="str">
        <f>IF(G110="RPH",H110," ")</f>
        <v xml:space="preserve"> </v>
      </c>
      <c r="M110" s="34" t="str">
        <f t="shared" si="24"/>
        <v xml:space="preserve"> </v>
      </c>
      <c r="N110" s="34" t="str">
        <f t="shared" si="25"/>
        <v xml:space="preserve"> </v>
      </c>
      <c r="O110" s="34" t="str">
        <f t="shared" si="43"/>
        <v xml:space="preserve"> </v>
      </c>
      <c r="P110" s="34"/>
      <c r="Q110" s="34" t="str">
        <f>IF(G110="General D&amp;O",H110," ")</f>
        <v xml:space="preserve"> </v>
      </c>
      <c r="R110" s="34">
        <f>IF(G110="Covid-19 Crisis Grant",H110," ")</f>
        <v>25000</v>
      </c>
      <c r="S110" s="34"/>
      <c r="T110" s="35">
        <f t="shared" si="42"/>
        <v>25000</v>
      </c>
    </row>
    <row r="111" spans="1:20" s="39" customFormat="1" ht="55.35" customHeight="1" x14ac:dyDescent="0.3">
      <c r="A111" s="36"/>
      <c r="B111" s="31"/>
      <c r="C111" s="37"/>
      <c r="D111" s="38"/>
      <c r="E111" s="31" t="s">
        <v>1</v>
      </c>
      <c r="F111" s="31" t="s">
        <v>2</v>
      </c>
      <c r="G111" s="32" t="s">
        <v>408</v>
      </c>
      <c r="H111" s="33">
        <v>5181</v>
      </c>
      <c r="I111" s="34" t="str">
        <f t="shared" si="38"/>
        <v xml:space="preserve"> </v>
      </c>
      <c r="J111" s="34">
        <v>4504</v>
      </c>
      <c r="K111" s="34" t="str">
        <f>IF(G111="Indigenous",H111," ")</f>
        <v xml:space="preserve"> </v>
      </c>
      <c r="L111" s="34" t="str">
        <f>IF(G111="RPH",H111," ")</f>
        <v xml:space="preserve"> </v>
      </c>
      <c r="M111" s="34" t="str">
        <f t="shared" si="24"/>
        <v xml:space="preserve"> </v>
      </c>
      <c r="N111" s="34" t="str">
        <f t="shared" si="25"/>
        <v xml:space="preserve"> </v>
      </c>
      <c r="O111" s="34" t="str">
        <f t="shared" si="43"/>
        <v xml:space="preserve"> </v>
      </c>
      <c r="P111" s="34"/>
      <c r="Q111" s="34" t="str">
        <f>IF(G111="General D&amp;O",H111," ")</f>
        <v xml:space="preserve"> </v>
      </c>
      <c r="R111" s="34">
        <v>677</v>
      </c>
      <c r="S111" s="34"/>
      <c r="T111" s="35">
        <f t="shared" si="42"/>
        <v>5181</v>
      </c>
    </row>
    <row r="112" spans="1:20" s="39" customFormat="1" ht="55.35" customHeight="1" x14ac:dyDescent="0.3">
      <c r="A112" s="36"/>
      <c r="B112" s="31" t="s">
        <v>88</v>
      </c>
      <c r="C112" s="37" t="s">
        <v>564</v>
      </c>
      <c r="D112" s="38" t="s">
        <v>4</v>
      </c>
      <c r="E112" s="31" t="s">
        <v>5</v>
      </c>
      <c r="F112" s="31" t="s">
        <v>2</v>
      </c>
      <c r="G112" s="32" t="s">
        <v>408</v>
      </c>
      <c r="H112" s="33">
        <v>5000</v>
      </c>
      <c r="I112" s="34" t="str">
        <f t="shared" si="38"/>
        <v xml:space="preserve"> </v>
      </c>
      <c r="J112" s="34" t="str">
        <f>IF(G112="Ethnic",H112," ")</f>
        <v xml:space="preserve"> </v>
      </c>
      <c r="K112" s="34" t="str">
        <f>IF(G112="Indigenous",H112," ")</f>
        <v xml:space="preserve"> </v>
      </c>
      <c r="L112" s="34" t="str">
        <f>IF(G112="RPH",H112," ")</f>
        <v xml:space="preserve"> </v>
      </c>
      <c r="M112" s="34" t="str">
        <f t="shared" si="24"/>
        <v xml:space="preserve"> </v>
      </c>
      <c r="N112" s="34" t="str">
        <f t="shared" si="25"/>
        <v xml:space="preserve"> </v>
      </c>
      <c r="O112" s="34" t="str">
        <f t="shared" si="43"/>
        <v xml:space="preserve"> </v>
      </c>
      <c r="P112" s="34"/>
      <c r="Q112" s="34" t="str">
        <f>IF(G112="General D&amp;O",H112," ")</f>
        <v xml:space="preserve"> </v>
      </c>
      <c r="R112" s="34">
        <f>IF(G112="Covid-19 Crisis Grant",H112," ")</f>
        <v>5000</v>
      </c>
      <c r="S112" s="34"/>
      <c r="T112" s="35">
        <f t="shared" si="42"/>
        <v>5000</v>
      </c>
    </row>
    <row r="113" spans="1:20" s="39" customFormat="1" ht="55.35" customHeight="1" x14ac:dyDescent="0.3">
      <c r="A113" s="36"/>
      <c r="B113" s="31" t="s">
        <v>89</v>
      </c>
      <c r="C113" s="37" t="s">
        <v>90</v>
      </c>
      <c r="D113" s="38" t="s">
        <v>4</v>
      </c>
      <c r="E113" s="31" t="s">
        <v>12</v>
      </c>
      <c r="F113" s="31" t="s">
        <v>538</v>
      </c>
      <c r="G113" s="32" t="s">
        <v>397</v>
      </c>
      <c r="H113" s="33">
        <v>20475</v>
      </c>
      <c r="I113" s="34" t="str">
        <f t="shared" si="38"/>
        <v xml:space="preserve"> </v>
      </c>
      <c r="J113" s="34">
        <f>IF(G113="Ethnic Content",H113," ")</f>
        <v>20475</v>
      </c>
      <c r="K113" s="34" t="str">
        <f>IF(G113="Indigenous Content",H113," ")</f>
        <v xml:space="preserve"> </v>
      </c>
      <c r="L113" s="34" t="str">
        <f>IF(G113="RPH Content",H113," ")</f>
        <v xml:space="preserve"> </v>
      </c>
      <c r="M113" s="34" t="str">
        <f t="shared" si="24"/>
        <v xml:space="preserve"> </v>
      </c>
      <c r="N113" s="34" t="str">
        <f t="shared" si="25"/>
        <v xml:space="preserve"> </v>
      </c>
      <c r="O113" s="34" t="str">
        <f t="shared" si="43"/>
        <v xml:space="preserve"> </v>
      </c>
      <c r="P113" s="34"/>
      <c r="Q113" s="34" t="str">
        <f>IF(G113="General Content",H113," ")</f>
        <v xml:space="preserve"> </v>
      </c>
      <c r="R113" s="34"/>
      <c r="S113" s="34"/>
      <c r="T113" s="41">
        <f t="shared" si="42"/>
        <v>20475</v>
      </c>
    </row>
    <row r="114" spans="1:20" s="39" customFormat="1" ht="21" customHeight="1" x14ac:dyDescent="0.3">
      <c r="A114" s="36"/>
      <c r="B114" s="31"/>
      <c r="C114" s="37"/>
      <c r="D114" s="38"/>
      <c r="E114" s="31" t="s">
        <v>5</v>
      </c>
      <c r="F114" s="31" t="s">
        <v>2</v>
      </c>
      <c r="G114" s="32" t="s">
        <v>11</v>
      </c>
      <c r="H114" s="33">
        <v>5000</v>
      </c>
      <c r="I114" s="34" t="str">
        <f t="shared" ref="I114:I136" si="44">IF(G114="Transmission D&amp;O",H114," ")</f>
        <v xml:space="preserve"> </v>
      </c>
      <c r="J114" s="34">
        <f t="shared" ref="J114:J118" si="45">IF(G114="Ethnic",H114," ")</f>
        <v>5000</v>
      </c>
      <c r="K114" s="34" t="str">
        <f t="shared" ref="K114:K118" si="46">IF(G114="Indigenous",H114," ")</f>
        <v xml:space="preserve"> </v>
      </c>
      <c r="L114" s="34" t="str">
        <f t="shared" ref="L114:L119" si="47">IF(G114="RPH",H114," ")</f>
        <v xml:space="preserve"> </v>
      </c>
      <c r="M114" s="34" t="str">
        <f t="shared" ref="M114:M164" si="48">IF(G114="RPH Tx",H114," ")</f>
        <v xml:space="preserve"> </v>
      </c>
      <c r="N114" s="34" t="str">
        <f t="shared" ref="N114:N164" si="49">IF(G114="Training",H114," ")</f>
        <v xml:space="preserve"> </v>
      </c>
      <c r="O114" s="34" t="str">
        <f t="shared" si="43"/>
        <v xml:space="preserve"> </v>
      </c>
      <c r="P114" s="34"/>
      <c r="Q114" s="34" t="str">
        <f t="shared" ref="Q114:Q119" si="50">IF(G114="General D&amp;O",H114," ")</f>
        <v xml:space="preserve"> </v>
      </c>
      <c r="R114" s="34" t="str">
        <f t="shared" ref="R114:R118" si="51">IF(G114="Covid-19 Crisis Grant",H114," ")</f>
        <v xml:space="preserve"> </v>
      </c>
      <c r="S114" s="34"/>
      <c r="T114" s="35">
        <f t="shared" si="42"/>
        <v>5000</v>
      </c>
    </row>
    <row r="115" spans="1:20" s="39" customFormat="1" x14ac:dyDescent="0.3">
      <c r="A115" s="36"/>
      <c r="B115" s="31"/>
      <c r="C115" s="37"/>
      <c r="D115" s="38"/>
      <c r="E115" s="31" t="s">
        <v>1</v>
      </c>
      <c r="F115" s="31" t="s">
        <v>2</v>
      </c>
      <c r="G115" s="32" t="s">
        <v>408</v>
      </c>
      <c r="H115" s="33">
        <v>52448</v>
      </c>
      <c r="I115" s="34" t="str">
        <f t="shared" si="44"/>
        <v xml:space="preserve"> </v>
      </c>
      <c r="J115" s="34">
        <v>51423</v>
      </c>
      <c r="K115" s="34" t="str">
        <f t="shared" si="46"/>
        <v xml:space="preserve"> </v>
      </c>
      <c r="L115" s="34" t="str">
        <f t="shared" si="47"/>
        <v xml:space="preserve"> </v>
      </c>
      <c r="M115" s="34" t="str">
        <f t="shared" si="48"/>
        <v xml:space="preserve"> </v>
      </c>
      <c r="N115" s="34" t="str">
        <f t="shared" si="49"/>
        <v xml:space="preserve"> </v>
      </c>
      <c r="O115" s="34" t="str">
        <f t="shared" si="43"/>
        <v xml:space="preserve"> </v>
      </c>
      <c r="P115" s="34"/>
      <c r="Q115" s="34" t="str">
        <f t="shared" si="50"/>
        <v xml:space="preserve"> </v>
      </c>
      <c r="R115" s="34">
        <v>1025</v>
      </c>
      <c r="S115" s="34"/>
      <c r="T115" s="35">
        <f t="shared" si="42"/>
        <v>52448</v>
      </c>
    </row>
    <row r="116" spans="1:20" s="39" customFormat="1" x14ac:dyDescent="0.3">
      <c r="A116" s="36"/>
      <c r="B116" s="31" t="s">
        <v>565</v>
      </c>
      <c r="C116" s="37" t="s">
        <v>91</v>
      </c>
      <c r="D116" s="38" t="s">
        <v>4</v>
      </c>
      <c r="E116" s="31" t="s">
        <v>5</v>
      </c>
      <c r="F116" s="31" t="s">
        <v>2</v>
      </c>
      <c r="G116" s="32" t="s">
        <v>408</v>
      </c>
      <c r="H116" s="33">
        <v>5000</v>
      </c>
      <c r="I116" s="34" t="str">
        <f t="shared" si="44"/>
        <v xml:space="preserve"> </v>
      </c>
      <c r="J116" s="34" t="str">
        <f t="shared" si="45"/>
        <v xml:space="preserve"> </v>
      </c>
      <c r="K116" s="34" t="str">
        <f t="shared" si="46"/>
        <v xml:space="preserve"> </v>
      </c>
      <c r="L116" s="34" t="str">
        <f t="shared" si="47"/>
        <v xml:space="preserve"> </v>
      </c>
      <c r="M116" s="34" t="str">
        <f t="shared" si="48"/>
        <v xml:space="preserve"> </v>
      </c>
      <c r="N116" s="34" t="str">
        <f t="shared" si="49"/>
        <v xml:space="preserve"> </v>
      </c>
      <c r="O116" s="34" t="str">
        <f t="shared" si="43"/>
        <v xml:space="preserve"> </v>
      </c>
      <c r="P116" s="34"/>
      <c r="Q116" s="34" t="str">
        <f t="shared" si="50"/>
        <v xml:space="preserve"> </v>
      </c>
      <c r="R116" s="34">
        <f t="shared" si="51"/>
        <v>5000</v>
      </c>
      <c r="S116" s="34"/>
      <c r="T116" s="35">
        <f t="shared" si="42"/>
        <v>5000</v>
      </c>
    </row>
    <row r="117" spans="1:20" s="39" customFormat="1" x14ac:dyDescent="0.3">
      <c r="A117" s="36"/>
      <c r="B117" s="31" t="s">
        <v>92</v>
      </c>
      <c r="C117" s="37" t="s">
        <v>93</v>
      </c>
      <c r="D117" s="38" t="s">
        <v>4</v>
      </c>
      <c r="E117" s="31" t="s">
        <v>5</v>
      </c>
      <c r="F117" s="31" t="s">
        <v>2</v>
      </c>
      <c r="G117" s="32" t="s">
        <v>408</v>
      </c>
      <c r="H117" s="33">
        <v>5000</v>
      </c>
      <c r="I117" s="34" t="str">
        <f t="shared" si="44"/>
        <v xml:space="preserve"> </v>
      </c>
      <c r="J117" s="34" t="str">
        <f t="shared" si="45"/>
        <v xml:space="preserve"> </v>
      </c>
      <c r="K117" s="34" t="str">
        <f t="shared" si="46"/>
        <v xml:space="preserve"> </v>
      </c>
      <c r="L117" s="34" t="str">
        <f t="shared" si="47"/>
        <v xml:space="preserve"> </v>
      </c>
      <c r="M117" s="34" t="str">
        <f t="shared" si="48"/>
        <v xml:space="preserve"> </v>
      </c>
      <c r="N117" s="34" t="str">
        <f t="shared" si="49"/>
        <v xml:space="preserve"> </v>
      </c>
      <c r="O117" s="34" t="str">
        <f t="shared" si="43"/>
        <v xml:space="preserve"> </v>
      </c>
      <c r="P117" s="34"/>
      <c r="Q117" s="34" t="str">
        <f t="shared" si="50"/>
        <v xml:space="preserve"> </v>
      </c>
      <c r="R117" s="34">
        <f t="shared" si="51"/>
        <v>5000</v>
      </c>
      <c r="S117" s="34"/>
      <c r="T117" s="35">
        <f t="shared" si="42"/>
        <v>5000</v>
      </c>
    </row>
    <row r="118" spans="1:20" s="39" customFormat="1" x14ac:dyDescent="0.3">
      <c r="A118" s="36"/>
      <c r="B118" s="31" t="s">
        <v>94</v>
      </c>
      <c r="C118" s="37" t="s">
        <v>95</v>
      </c>
      <c r="D118" s="38" t="s">
        <v>4</v>
      </c>
      <c r="E118" s="31" t="s">
        <v>5</v>
      </c>
      <c r="F118" s="31" t="s">
        <v>2</v>
      </c>
      <c r="G118" s="32" t="s">
        <v>408</v>
      </c>
      <c r="H118" s="33">
        <v>25000</v>
      </c>
      <c r="I118" s="34" t="str">
        <f t="shared" si="44"/>
        <v xml:space="preserve"> </v>
      </c>
      <c r="J118" s="34" t="str">
        <f t="shared" si="45"/>
        <v xml:space="preserve"> </v>
      </c>
      <c r="K118" s="34" t="str">
        <f t="shared" si="46"/>
        <v xml:space="preserve"> </v>
      </c>
      <c r="L118" s="34" t="str">
        <f t="shared" si="47"/>
        <v xml:space="preserve"> </v>
      </c>
      <c r="M118" s="34" t="str">
        <f t="shared" si="48"/>
        <v xml:space="preserve"> </v>
      </c>
      <c r="N118" s="34" t="str">
        <f t="shared" si="49"/>
        <v xml:space="preserve"> </v>
      </c>
      <c r="O118" s="34" t="str">
        <f t="shared" si="43"/>
        <v xml:space="preserve"> </v>
      </c>
      <c r="P118" s="34"/>
      <c r="Q118" s="34" t="str">
        <f t="shared" si="50"/>
        <v xml:space="preserve"> </v>
      </c>
      <c r="R118" s="34">
        <f t="shared" si="51"/>
        <v>25000</v>
      </c>
      <c r="S118" s="34"/>
      <c r="T118" s="35">
        <f t="shared" si="42"/>
        <v>25000</v>
      </c>
    </row>
    <row r="119" spans="1:20" s="39" customFormat="1" ht="27.6" x14ac:dyDescent="0.3">
      <c r="A119" s="40"/>
      <c r="B119" s="31" t="s">
        <v>96</v>
      </c>
      <c r="C119" s="37" t="s">
        <v>97</v>
      </c>
      <c r="D119" s="38" t="s">
        <v>4</v>
      </c>
      <c r="E119" s="31" t="s">
        <v>9</v>
      </c>
      <c r="F119" s="31" t="s">
        <v>435</v>
      </c>
      <c r="G119" s="32" t="s">
        <v>393</v>
      </c>
      <c r="H119" s="33">
        <v>20435</v>
      </c>
      <c r="I119" s="34" t="str">
        <f t="shared" si="44"/>
        <v xml:space="preserve"> </v>
      </c>
      <c r="J119" s="34" t="str">
        <f>IF(G119="Ethnic D&amp;O",H119," ")</f>
        <v xml:space="preserve"> </v>
      </c>
      <c r="K119" s="34" t="str">
        <f>IF(G119="Indigenous D&amp;O",H119," ")</f>
        <v xml:space="preserve"> </v>
      </c>
      <c r="L119" s="34" t="str">
        <f t="shared" si="47"/>
        <v xml:space="preserve"> </v>
      </c>
      <c r="M119" s="34" t="str">
        <f t="shared" si="48"/>
        <v xml:space="preserve"> </v>
      </c>
      <c r="N119" s="34" t="str">
        <f t="shared" si="49"/>
        <v xml:space="preserve"> </v>
      </c>
      <c r="O119" s="34" t="str">
        <f t="shared" si="43"/>
        <v xml:space="preserve"> </v>
      </c>
      <c r="P119" s="34"/>
      <c r="Q119" s="34">
        <f t="shared" si="50"/>
        <v>20435</v>
      </c>
      <c r="R119" s="34"/>
      <c r="S119" s="34"/>
      <c r="T119" s="35">
        <f>H119</f>
        <v>20435</v>
      </c>
    </row>
    <row r="120" spans="1:20" s="39" customFormat="1" ht="27.6" x14ac:dyDescent="0.3">
      <c r="A120" s="36"/>
      <c r="B120" s="31"/>
      <c r="C120" s="37"/>
      <c r="D120" s="38"/>
      <c r="E120" s="31" t="s">
        <v>12</v>
      </c>
      <c r="F120" s="31" t="s">
        <v>566</v>
      </c>
      <c r="G120" s="32" t="s">
        <v>399</v>
      </c>
      <c r="H120" s="33">
        <v>32205</v>
      </c>
      <c r="I120" s="34" t="str">
        <f t="shared" si="44"/>
        <v xml:space="preserve"> </v>
      </c>
      <c r="J120" s="34" t="str">
        <f>IF(G120="Ethnic Content",H120," ")</f>
        <v xml:space="preserve"> </v>
      </c>
      <c r="K120" s="34">
        <v>23219</v>
      </c>
      <c r="L120" s="34" t="str">
        <f>IF(G120="RPH Content",H120," ")</f>
        <v xml:space="preserve"> </v>
      </c>
      <c r="M120" s="34" t="str">
        <f t="shared" si="48"/>
        <v xml:space="preserve"> </v>
      </c>
      <c r="N120" s="34" t="str">
        <f t="shared" si="49"/>
        <v xml:space="preserve"> </v>
      </c>
      <c r="O120" s="34" t="str">
        <f t="shared" si="43"/>
        <v xml:space="preserve"> </v>
      </c>
      <c r="P120" s="34"/>
      <c r="Q120" s="34">
        <v>8986</v>
      </c>
      <c r="R120" s="34"/>
      <c r="S120" s="34"/>
      <c r="T120" s="41">
        <f t="shared" ref="T120:T125" si="52">SUM(I120:R120)</f>
        <v>32205</v>
      </c>
    </row>
    <row r="121" spans="1:20" s="39" customFormat="1" x14ac:dyDescent="0.3">
      <c r="A121" s="36"/>
      <c r="B121" s="31"/>
      <c r="C121" s="37"/>
      <c r="D121" s="38"/>
      <c r="E121" s="31" t="s">
        <v>5</v>
      </c>
      <c r="F121" s="31" t="s">
        <v>2</v>
      </c>
      <c r="G121" s="32" t="s">
        <v>65</v>
      </c>
      <c r="H121" s="33">
        <v>5000</v>
      </c>
      <c r="I121" s="34" t="str">
        <f t="shared" si="44"/>
        <v xml:space="preserve"> </v>
      </c>
      <c r="J121" s="34" t="str">
        <f>IF(G121="Ethnic",H121," ")</f>
        <v xml:space="preserve"> </v>
      </c>
      <c r="K121" s="34">
        <f>IF(G121="Indigenous",H121," ")</f>
        <v>5000</v>
      </c>
      <c r="L121" s="34" t="str">
        <f>IF(G121="RPH",H121," ")</f>
        <v xml:space="preserve"> </v>
      </c>
      <c r="M121" s="34" t="str">
        <f t="shared" si="48"/>
        <v xml:space="preserve"> </v>
      </c>
      <c r="N121" s="34" t="str">
        <f t="shared" si="49"/>
        <v xml:space="preserve"> </v>
      </c>
      <c r="O121" s="34" t="str">
        <f t="shared" si="43"/>
        <v xml:space="preserve"> </v>
      </c>
      <c r="P121" s="34"/>
      <c r="Q121" s="34" t="str">
        <f>IF(G121="General D&amp;O",H121," ")</f>
        <v xml:space="preserve"> </v>
      </c>
      <c r="R121" s="34" t="str">
        <f>IF(G121="Covid-19 Crisis Grant",H121," ")</f>
        <v xml:space="preserve"> </v>
      </c>
      <c r="S121" s="34"/>
      <c r="T121" s="35">
        <f t="shared" si="52"/>
        <v>5000</v>
      </c>
    </row>
    <row r="122" spans="1:20" s="39" customFormat="1" x14ac:dyDescent="0.3">
      <c r="A122" s="36"/>
      <c r="B122" s="31"/>
      <c r="C122" s="37"/>
      <c r="D122" s="38"/>
      <c r="E122" s="31" t="s">
        <v>1</v>
      </c>
      <c r="F122" s="31" t="s">
        <v>2</v>
      </c>
      <c r="G122" s="32" t="s">
        <v>408</v>
      </c>
      <c r="H122" s="33">
        <v>4083</v>
      </c>
      <c r="I122" s="34" t="str">
        <f t="shared" si="44"/>
        <v xml:space="preserve"> </v>
      </c>
      <c r="J122" s="34" t="str">
        <f>IF(G122="Ethnic",H122," ")</f>
        <v xml:space="preserve"> </v>
      </c>
      <c r="K122" s="34">
        <v>2550</v>
      </c>
      <c r="L122" s="34" t="str">
        <f>IF(G122="RPH",H122," ")</f>
        <v xml:space="preserve"> </v>
      </c>
      <c r="M122" s="34" t="str">
        <f t="shared" si="48"/>
        <v xml:space="preserve"> </v>
      </c>
      <c r="N122" s="34" t="str">
        <f t="shared" si="49"/>
        <v xml:space="preserve"> </v>
      </c>
      <c r="O122" s="34" t="str">
        <f t="shared" si="43"/>
        <v xml:space="preserve"> </v>
      </c>
      <c r="P122" s="34"/>
      <c r="Q122" s="34" t="str">
        <f>IF(G122="General D&amp;O",H122," ")</f>
        <v xml:space="preserve"> </v>
      </c>
      <c r="R122" s="34">
        <v>1533</v>
      </c>
      <c r="S122" s="34"/>
      <c r="T122" s="35">
        <f t="shared" si="52"/>
        <v>4083</v>
      </c>
    </row>
    <row r="123" spans="1:20" s="39" customFormat="1" ht="27.6" x14ac:dyDescent="0.3">
      <c r="A123" s="36"/>
      <c r="B123" s="31" t="s">
        <v>572</v>
      </c>
      <c r="C123" s="37" t="s">
        <v>567</v>
      </c>
      <c r="D123" s="38" t="s">
        <v>4</v>
      </c>
      <c r="E123" s="31" t="s">
        <v>12</v>
      </c>
      <c r="F123" s="31" t="s">
        <v>538</v>
      </c>
      <c r="G123" s="32" t="s">
        <v>397</v>
      </c>
      <c r="H123" s="33">
        <v>24375</v>
      </c>
      <c r="I123" s="34" t="str">
        <f t="shared" si="44"/>
        <v xml:space="preserve"> </v>
      </c>
      <c r="J123" s="34">
        <f>IF(G123="Ethnic Content",H123," ")</f>
        <v>24375</v>
      </c>
      <c r="K123" s="34" t="str">
        <f>IF(G123="Indigenous Content",H123," ")</f>
        <v xml:space="preserve"> </v>
      </c>
      <c r="L123" s="34" t="str">
        <f>IF(G123="RPH Content",H123," ")</f>
        <v xml:space="preserve"> </v>
      </c>
      <c r="M123" s="34" t="str">
        <f t="shared" si="48"/>
        <v xml:space="preserve"> </v>
      </c>
      <c r="N123" s="34" t="str">
        <f t="shared" si="49"/>
        <v xml:space="preserve"> </v>
      </c>
      <c r="O123" s="34" t="str">
        <f t="shared" si="43"/>
        <v xml:space="preserve"> </v>
      </c>
      <c r="P123" s="34"/>
      <c r="Q123" s="34" t="str">
        <f>IF(G123="General Content",H123," ")</f>
        <v xml:space="preserve"> </v>
      </c>
      <c r="R123" s="34"/>
      <c r="S123" s="34"/>
      <c r="T123" s="41">
        <f t="shared" si="52"/>
        <v>24375</v>
      </c>
    </row>
    <row r="124" spans="1:20" s="39" customFormat="1" x14ac:dyDescent="0.3">
      <c r="A124" s="36"/>
      <c r="B124" s="31"/>
      <c r="C124" s="37"/>
      <c r="D124" s="38"/>
      <c r="E124" s="31" t="s">
        <v>5</v>
      </c>
      <c r="F124" s="31" t="s">
        <v>2</v>
      </c>
      <c r="G124" s="32" t="s">
        <v>11</v>
      </c>
      <c r="H124" s="33">
        <v>25000</v>
      </c>
      <c r="I124" s="34" t="str">
        <f t="shared" si="44"/>
        <v xml:space="preserve"> </v>
      </c>
      <c r="J124" s="34">
        <f>IF(G124="Ethnic",H124," ")</f>
        <v>25000</v>
      </c>
      <c r="K124" s="34" t="str">
        <f>IF(G124="Indigenous",H124," ")</f>
        <v xml:space="preserve"> </v>
      </c>
      <c r="L124" s="34" t="str">
        <f>IF(G124="RPH",H124," ")</f>
        <v xml:space="preserve"> </v>
      </c>
      <c r="M124" s="34" t="str">
        <f t="shared" si="48"/>
        <v xml:space="preserve"> </v>
      </c>
      <c r="N124" s="34" t="str">
        <f t="shared" si="49"/>
        <v xml:space="preserve"> </v>
      </c>
      <c r="O124" s="34" t="str">
        <f t="shared" si="43"/>
        <v xml:space="preserve"> </v>
      </c>
      <c r="P124" s="34"/>
      <c r="Q124" s="34" t="str">
        <f>IF(G124="General D&amp;O",H124," ")</f>
        <v xml:space="preserve"> </v>
      </c>
      <c r="R124" s="34" t="str">
        <f>IF(G124="Covid-19 Crisis Grant",H124," ")</f>
        <v xml:space="preserve"> </v>
      </c>
      <c r="S124" s="34"/>
      <c r="T124" s="35">
        <f t="shared" si="52"/>
        <v>25000</v>
      </c>
    </row>
    <row r="125" spans="1:20" s="39" customFormat="1" ht="27.6" x14ac:dyDescent="0.3">
      <c r="A125" s="36"/>
      <c r="B125" s="31" t="s">
        <v>568</v>
      </c>
      <c r="C125" s="37" t="s">
        <v>98</v>
      </c>
      <c r="D125" s="38" t="s">
        <v>4</v>
      </c>
      <c r="E125" s="31" t="s">
        <v>5</v>
      </c>
      <c r="F125" s="31" t="s">
        <v>2</v>
      </c>
      <c r="G125" s="32" t="s">
        <v>408</v>
      </c>
      <c r="H125" s="33">
        <v>5000</v>
      </c>
      <c r="I125" s="34" t="str">
        <f t="shared" si="44"/>
        <v xml:space="preserve"> </v>
      </c>
      <c r="J125" s="34" t="str">
        <f>IF(G125="Ethnic",H125," ")</f>
        <v xml:space="preserve"> </v>
      </c>
      <c r="K125" s="34" t="str">
        <f>IF(G125="Indigenous",H125," ")</f>
        <v xml:space="preserve"> </v>
      </c>
      <c r="L125" s="34" t="str">
        <f>IF(G125="RPH",H125," ")</f>
        <v xml:space="preserve"> </v>
      </c>
      <c r="M125" s="34" t="str">
        <f t="shared" si="48"/>
        <v xml:space="preserve"> </v>
      </c>
      <c r="N125" s="34" t="str">
        <f t="shared" si="49"/>
        <v xml:space="preserve"> </v>
      </c>
      <c r="O125" s="34" t="str">
        <f t="shared" si="43"/>
        <v xml:space="preserve"> </v>
      </c>
      <c r="P125" s="34"/>
      <c r="Q125" s="34" t="str">
        <f>IF(G125="General D&amp;O",H125," ")</f>
        <v xml:space="preserve"> </v>
      </c>
      <c r="R125" s="34">
        <f>IF(G125="Covid-19 Crisis Grant",H125," ")</f>
        <v>5000</v>
      </c>
      <c r="S125" s="34"/>
      <c r="T125" s="35">
        <f t="shared" si="52"/>
        <v>5000</v>
      </c>
    </row>
    <row r="126" spans="1:20" s="39" customFormat="1" ht="55.2" x14ac:dyDescent="0.3">
      <c r="A126" s="40"/>
      <c r="B126" s="31" t="s">
        <v>99</v>
      </c>
      <c r="C126" s="37" t="s">
        <v>100</v>
      </c>
      <c r="D126" s="38" t="s">
        <v>4</v>
      </c>
      <c r="E126" s="31" t="s">
        <v>9</v>
      </c>
      <c r="F126" s="31" t="s">
        <v>744</v>
      </c>
      <c r="G126" s="32" t="s">
        <v>393</v>
      </c>
      <c r="H126" s="33">
        <v>43760</v>
      </c>
      <c r="I126" s="34">
        <v>5460</v>
      </c>
      <c r="J126" s="34" t="str">
        <f>IF(G126="Ethnic D&amp;O",H126," ")</f>
        <v xml:space="preserve"> </v>
      </c>
      <c r="K126" s="34" t="str">
        <f>IF(G126="Indigenous D&amp;O",H126," ")</f>
        <v xml:space="preserve"> </v>
      </c>
      <c r="L126" s="34" t="str">
        <f>IF(G126="RPH",H126," ")</f>
        <v xml:space="preserve"> </v>
      </c>
      <c r="M126" s="34" t="str">
        <f t="shared" si="48"/>
        <v xml:space="preserve"> </v>
      </c>
      <c r="N126" s="34" t="str">
        <f t="shared" si="49"/>
        <v xml:space="preserve"> </v>
      </c>
      <c r="O126" s="34" t="str">
        <f t="shared" si="43"/>
        <v xml:space="preserve"> </v>
      </c>
      <c r="P126" s="34"/>
      <c r="Q126" s="34">
        <v>36800</v>
      </c>
      <c r="R126" s="34"/>
      <c r="S126" s="34"/>
      <c r="T126" s="35">
        <f>H126</f>
        <v>43760</v>
      </c>
    </row>
    <row r="127" spans="1:20" s="39" customFormat="1" ht="27.6" x14ac:dyDescent="0.3">
      <c r="A127" s="36"/>
      <c r="B127" s="31"/>
      <c r="C127" s="37"/>
      <c r="D127" s="38"/>
      <c r="E127" s="31" t="s">
        <v>12</v>
      </c>
      <c r="F127" s="31" t="s">
        <v>569</v>
      </c>
      <c r="G127" s="32" t="s">
        <v>397</v>
      </c>
      <c r="H127" s="33">
        <v>22435</v>
      </c>
      <c r="I127" s="34" t="str">
        <f t="shared" si="44"/>
        <v xml:space="preserve"> </v>
      </c>
      <c r="J127" s="34">
        <v>7810</v>
      </c>
      <c r="K127" s="34" t="str">
        <f>IF(G127="Indigenous Content",H127," ")</f>
        <v xml:space="preserve"> </v>
      </c>
      <c r="L127" s="34" t="str">
        <f>IF(G127="RPH Content",H127," ")</f>
        <v xml:space="preserve"> </v>
      </c>
      <c r="M127" s="34" t="str">
        <f t="shared" si="48"/>
        <v xml:space="preserve"> </v>
      </c>
      <c r="N127" s="34" t="str">
        <f t="shared" si="49"/>
        <v xml:space="preserve"> </v>
      </c>
      <c r="O127" s="34" t="str">
        <f t="shared" ref="O127:O145" si="53">IF(G127="Training Business",H127," ")</f>
        <v xml:space="preserve"> </v>
      </c>
      <c r="P127" s="34"/>
      <c r="Q127" s="34">
        <v>14625</v>
      </c>
      <c r="R127" s="34"/>
      <c r="S127" s="34"/>
      <c r="T127" s="41">
        <f t="shared" ref="T127:T131" si="54">SUM(I127:R127)</f>
        <v>22435</v>
      </c>
    </row>
    <row r="128" spans="1:20" s="39" customFormat="1" x14ac:dyDescent="0.3">
      <c r="A128" s="36"/>
      <c r="B128" s="31"/>
      <c r="C128" s="37"/>
      <c r="D128" s="38"/>
      <c r="E128" s="31" t="s">
        <v>5</v>
      </c>
      <c r="F128" s="31" t="s">
        <v>2</v>
      </c>
      <c r="G128" s="32" t="s">
        <v>408</v>
      </c>
      <c r="H128" s="33">
        <v>20199</v>
      </c>
      <c r="I128" s="34" t="str">
        <f t="shared" si="44"/>
        <v xml:space="preserve"> </v>
      </c>
      <c r="J128" s="34" t="str">
        <f>IF(G128="Ethnic",H128," ")</f>
        <v xml:space="preserve"> </v>
      </c>
      <c r="K128" s="34" t="str">
        <f>IF(G128="Indigenous",H128," ")</f>
        <v xml:space="preserve"> </v>
      </c>
      <c r="L128" s="34" t="str">
        <f t="shared" ref="L128:L132" si="55">IF(G128="RPH",H128," ")</f>
        <v xml:space="preserve"> </v>
      </c>
      <c r="M128" s="34" t="str">
        <f t="shared" si="48"/>
        <v xml:space="preserve"> </v>
      </c>
      <c r="N128" s="34" t="str">
        <f t="shared" si="49"/>
        <v xml:space="preserve"> </v>
      </c>
      <c r="O128" s="34" t="str">
        <f t="shared" si="53"/>
        <v xml:space="preserve"> </v>
      </c>
      <c r="P128" s="34"/>
      <c r="Q128" s="34" t="str">
        <f t="shared" ref="Q128:Q132" si="56">IF(G128="General D&amp;O",H128," ")</f>
        <v xml:space="preserve"> </v>
      </c>
      <c r="R128" s="34">
        <f>IF(G128="Covid-19 Crisis Grant",H128," ")</f>
        <v>20199</v>
      </c>
      <c r="S128" s="34"/>
      <c r="T128" s="35">
        <f t="shared" si="54"/>
        <v>20199</v>
      </c>
    </row>
    <row r="129" spans="1:20" s="39" customFormat="1" x14ac:dyDescent="0.3">
      <c r="A129" s="36"/>
      <c r="B129" s="31"/>
      <c r="C129" s="37"/>
      <c r="D129" s="38"/>
      <c r="E129" s="31" t="s">
        <v>1</v>
      </c>
      <c r="F129" s="31" t="s">
        <v>2</v>
      </c>
      <c r="G129" s="32" t="s">
        <v>408</v>
      </c>
      <c r="H129" s="33">
        <v>9013</v>
      </c>
      <c r="I129" s="34" t="str">
        <f t="shared" si="44"/>
        <v xml:space="preserve"> </v>
      </c>
      <c r="J129" s="34">
        <v>7466</v>
      </c>
      <c r="K129" s="34" t="str">
        <f>IF(G129="Indigenous",H129," ")</f>
        <v xml:space="preserve"> </v>
      </c>
      <c r="L129" s="34" t="str">
        <f t="shared" si="55"/>
        <v xml:space="preserve"> </v>
      </c>
      <c r="M129" s="34" t="str">
        <f t="shared" si="48"/>
        <v xml:space="preserve"> </v>
      </c>
      <c r="N129" s="34" t="str">
        <f t="shared" si="49"/>
        <v xml:space="preserve"> </v>
      </c>
      <c r="O129" s="34" t="str">
        <f t="shared" si="53"/>
        <v xml:space="preserve"> </v>
      </c>
      <c r="P129" s="34"/>
      <c r="Q129" s="34" t="str">
        <f t="shared" si="56"/>
        <v xml:space="preserve"> </v>
      </c>
      <c r="R129" s="34">
        <v>1547</v>
      </c>
      <c r="S129" s="34"/>
      <c r="T129" s="35">
        <f t="shared" si="54"/>
        <v>9013</v>
      </c>
    </row>
    <row r="130" spans="1:20" s="39" customFormat="1" ht="27.6" x14ac:dyDescent="0.3">
      <c r="A130" s="36"/>
      <c r="B130" s="31" t="s">
        <v>571</v>
      </c>
      <c r="C130" s="37" t="s">
        <v>570</v>
      </c>
      <c r="D130" s="38" t="s">
        <v>4</v>
      </c>
      <c r="E130" s="31" t="s">
        <v>5</v>
      </c>
      <c r="F130" s="31" t="s">
        <v>2</v>
      </c>
      <c r="G130" s="32" t="s">
        <v>408</v>
      </c>
      <c r="H130" s="33">
        <v>5000</v>
      </c>
      <c r="I130" s="34" t="str">
        <f t="shared" si="44"/>
        <v xml:space="preserve"> </v>
      </c>
      <c r="J130" s="34" t="str">
        <f>IF(G130="Ethnic",H130," ")</f>
        <v xml:space="preserve"> </v>
      </c>
      <c r="K130" s="34" t="str">
        <f>IF(G130="Indigenous",H130," ")</f>
        <v xml:space="preserve"> </v>
      </c>
      <c r="L130" s="34" t="str">
        <f t="shared" si="55"/>
        <v xml:space="preserve"> </v>
      </c>
      <c r="M130" s="34" t="str">
        <f t="shared" si="48"/>
        <v xml:space="preserve"> </v>
      </c>
      <c r="N130" s="34" t="str">
        <f t="shared" si="49"/>
        <v xml:space="preserve"> </v>
      </c>
      <c r="O130" s="34" t="str">
        <f t="shared" si="53"/>
        <v xml:space="preserve"> </v>
      </c>
      <c r="P130" s="34"/>
      <c r="Q130" s="34" t="str">
        <f t="shared" si="56"/>
        <v xml:space="preserve"> </v>
      </c>
      <c r="R130" s="34">
        <f>IF(G130="Covid-19 Crisis Grant",H130," ")</f>
        <v>5000</v>
      </c>
      <c r="S130" s="34"/>
      <c r="T130" s="35">
        <f t="shared" si="54"/>
        <v>5000</v>
      </c>
    </row>
    <row r="131" spans="1:20" s="39" customFormat="1" x14ac:dyDescent="0.3">
      <c r="A131" s="36"/>
      <c r="B131" s="31"/>
      <c r="C131" s="37"/>
      <c r="D131" s="38"/>
      <c r="E131" s="31" t="s">
        <v>1</v>
      </c>
      <c r="F131" s="31" t="s">
        <v>2</v>
      </c>
      <c r="G131" s="32" t="s">
        <v>408</v>
      </c>
      <c r="H131" s="33">
        <v>6024</v>
      </c>
      <c r="I131" s="34" t="str">
        <f t="shared" si="44"/>
        <v xml:space="preserve"> </v>
      </c>
      <c r="J131" s="34" t="str">
        <f>IF(G131="Ethnic",H131," ")</f>
        <v xml:space="preserve"> </v>
      </c>
      <c r="K131" s="34" t="str">
        <f>IF(G131="Indigenous",H131," ")</f>
        <v xml:space="preserve"> </v>
      </c>
      <c r="L131" s="34" t="str">
        <f t="shared" si="55"/>
        <v xml:space="preserve"> </v>
      </c>
      <c r="M131" s="34" t="str">
        <f t="shared" si="48"/>
        <v xml:space="preserve"> </v>
      </c>
      <c r="N131" s="34" t="str">
        <f t="shared" si="49"/>
        <v xml:space="preserve"> </v>
      </c>
      <c r="O131" s="34" t="str">
        <f t="shared" si="53"/>
        <v xml:space="preserve"> </v>
      </c>
      <c r="P131" s="34"/>
      <c r="Q131" s="34" t="str">
        <f t="shared" si="56"/>
        <v xml:space="preserve"> </v>
      </c>
      <c r="R131" s="34">
        <f>IF(G131="Covid-19 Crisis Grant",H131," ")</f>
        <v>6024</v>
      </c>
      <c r="S131" s="34"/>
      <c r="T131" s="35">
        <f t="shared" si="54"/>
        <v>6024</v>
      </c>
    </row>
    <row r="132" spans="1:20" s="39" customFormat="1" ht="41.4" x14ac:dyDescent="0.3">
      <c r="A132" s="40"/>
      <c r="B132" s="31" t="s">
        <v>574</v>
      </c>
      <c r="C132" s="37" t="s">
        <v>101</v>
      </c>
      <c r="D132" s="38" t="s">
        <v>4</v>
      </c>
      <c r="E132" s="31" t="s">
        <v>9</v>
      </c>
      <c r="F132" s="31" t="s">
        <v>573</v>
      </c>
      <c r="G132" s="32" t="s">
        <v>390</v>
      </c>
      <c r="H132" s="33">
        <v>65000</v>
      </c>
      <c r="I132" s="34" t="str">
        <f t="shared" si="44"/>
        <v xml:space="preserve"> </v>
      </c>
      <c r="J132" s="34">
        <f>IF(G132="Ethnic D&amp;O",H132," ")</f>
        <v>65000</v>
      </c>
      <c r="K132" s="34" t="str">
        <f>IF(G132="Indigenous D&amp;O",H132," ")</f>
        <v xml:space="preserve"> </v>
      </c>
      <c r="L132" s="34" t="str">
        <f t="shared" si="55"/>
        <v xml:space="preserve"> </v>
      </c>
      <c r="M132" s="34" t="str">
        <f t="shared" si="48"/>
        <v xml:space="preserve"> </v>
      </c>
      <c r="N132" s="34" t="str">
        <f t="shared" si="49"/>
        <v xml:space="preserve"> </v>
      </c>
      <c r="O132" s="34" t="str">
        <f t="shared" si="53"/>
        <v xml:space="preserve"> </v>
      </c>
      <c r="P132" s="34"/>
      <c r="Q132" s="34" t="str">
        <f t="shared" si="56"/>
        <v xml:space="preserve"> </v>
      </c>
      <c r="R132" s="34"/>
      <c r="S132" s="34"/>
      <c r="T132" s="35">
        <f>H132</f>
        <v>65000</v>
      </c>
    </row>
    <row r="133" spans="1:20" s="39" customFormat="1" ht="27.6" x14ac:dyDescent="0.3">
      <c r="A133" s="36"/>
      <c r="B133" s="31"/>
      <c r="C133" s="37"/>
      <c r="D133" s="38"/>
      <c r="E133" s="31" t="s">
        <v>12</v>
      </c>
      <c r="F133" s="31" t="s">
        <v>538</v>
      </c>
      <c r="G133" s="32" t="s">
        <v>397</v>
      </c>
      <c r="H133" s="33">
        <v>23644</v>
      </c>
      <c r="I133" s="34" t="str">
        <f t="shared" si="44"/>
        <v xml:space="preserve"> </v>
      </c>
      <c r="J133" s="34">
        <f>IF(G133="Ethnic Content",H133," ")</f>
        <v>23644</v>
      </c>
      <c r="K133" s="34" t="str">
        <f>IF(G133="Indigenous Content",H133," ")</f>
        <v xml:space="preserve"> </v>
      </c>
      <c r="L133" s="34" t="str">
        <f>IF(G133="RPH Content",H133," ")</f>
        <v xml:space="preserve"> </v>
      </c>
      <c r="M133" s="34" t="str">
        <f t="shared" si="48"/>
        <v xml:space="preserve"> </v>
      </c>
      <c r="N133" s="34" t="str">
        <f t="shared" si="49"/>
        <v xml:space="preserve"> </v>
      </c>
      <c r="O133" s="34" t="str">
        <f t="shared" si="53"/>
        <v xml:space="preserve"> </v>
      </c>
      <c r="P133" s="34"/>
      <c r="Q133" s="34" t="str">
        <f>IF(G133="General Content",H133," ")</f>
        <v xml:space="preserve"> </v>
      </c>
      <c r="R133" s="34"/>
      <c r="S133" s="34"/>
      <c r="T133" s="41">
        <f t="shared" ref="T133:T144" si="57">SUM(I133:R133)</f>
        <v>23644</v>
      </c>
    </row>
    <row r="134" spans="1:20" s="39" customFormat="1" x14ac:dyDescent="0.3">
      <c r="A134" s="36"/>
      <c r="B134" s="31"/>
      <c r="C134" s="37"/>
      <c r="D134" s="38"/>
      <c r="E134" s="31" t="s">
        <v>5</v>
      </c>
      <c r="F134" s="31" t="s">
        <v>2</v>
      </c>
      <c r="G134" s="32" t="s">
        <v>11</v>
      </c>
      <c r="H134" s="33">
        <v>5000</v>
      </c>
      <c r="I134" s="34" t="str">
        <f t="shared" si="44"/>
        <v xml:space="preserve"> </v>
      </c>
      <c r="J134" s="34">
        <f>IF(G134="Ethnic",H134," ")</f>
        <v>5000</v>
      </c>
      <c r="K134" s="34" t="str">
        <f>IF(G134="Indigenous",H134," ")</f>
        <v xml:space="preserve"> </v>
      </c>
      <c r="L134" s="34" t="str">
        <f>IF(G134="RPH",H134," ")</f>
        <v xml:space="preserve"> </v>
      </c>
      <c r="M134" s="34" t="str">
        <f t="shared" si="48"/>
        <v xml:space="preserve"> </v>
      </c>
      <c r="N134" s="34" t="str">
        <f t="shared" si="49"/>
        <v xml:space="preserve"> </v>
      </c>
      <c r="O134" s="34" t="str">
        <f t="shared" si="53"/>
        <v xml:space="preserve"> </v>
      </c>
      <c r="P134" s="34"/>
      <c r="Q134" s="34" t="str">
        <f>IF(G134="General D&amp;O",H134," ")</f>
        <v xml:space="preserve"> </v>
      </c>
      <c r="R134" s="34" t="str">
        <f>IF(G134="Covid-19 Crisis Grant",H134," ")</f>
        <v xml:space="preserve"> </v>
      </c>
      <c r="S134" s="34"/>
      <c r="T134" s="35">
        <f t="shared" si="57"/>
        <v>5000</v>
      </c>
    </row>
    <row r="135" spans="1:20" s="39" customFormat="1" ht="55.2" x14ac:dyDescent="0.3">
      <c r="A135" s="36"/>
      <c r="B135" s="31" t="s">
        <v>102</v>
      </c>
      <c r="C135" s="37" t="s">
        <v>103</v>
      </c>
      <c r="D135" s="38" t="s">
        <v>4</v>
      </c>
      <c r="E135" s="31" t="s">
        <v>12</v>
      </c>
      <c r="F135" s="31" t="s">
        <v>733</v>
      </c>
      <c r="G135" s="32" t="s">
        <v>397</v>
      </c>
      <c r="H135" s="33">
        <v>122663</v>
      </c>
      <c r="I135" s="34" t="str">
        <f t="shared" si="44"/>
        <v xml:space="preserve"> </v>
      </c>
      <c r="J135" s="34">
        <v>66208</v>
      </c>
      <c r="K135" s="34">
        <v>40844</v>
      </c>
      <c r="L135" s="34" t="str">
        <f>IF(G135="RPH Content",H135," ")</f>
        <v xml:space="preserve"> </v>
      </c>
      <c r="M135" s="34" t="str">
        <f t="shared" si="48"/>
        <v xml:space="preserve"> </v>
      </c>
      <c r="N135" s="34" t="str">
        <f t="shared" si="49"/>
        <v xml:space="preserve"> </v>
      </c>
      <c r="O135" s="34" t="str">
        <f t="shared" si="53"/>
        <v xml:space="preserve"> </v>
      </c>
      <c r="P135" s="34"/>
      <c r="Q135" s="34">
        <v>15611</v>
      </c>
      <c r="R135" s="34"/>
      <c r="S135" s="34"/>
      <c r="T135" s="41">
        <f t="shared" si="57"/>
        <v>122663</v>
      </c>
    </row>
    <row r="136" spans="1:20" s="39" customFormat="1" x14ac:dyDescent="0.3">
      <c r="A136" s="36"/>
      <c r="B136" s="31"/>
      <c r="C136" s="37"/>
      <c r="D136" s="38"/>
      <c r="E136" s="31" t="s">
        <v>1</v>
      </c>
      <c r="F136" s="31" t="s">
        <v>2</v>
      </c>
      <c r="G136" s="32" t="s">
        <v>408</v>
      </c>
      <c r="H136" s="33">
        <v>43813</v>
      </c>
      <c r="I136" s="34" t="str">
        <f t="shared" si="44"/>
        <v xml:space="preserve"> </v>
      </c>
      <c r="J136" s="34">
        <v>40986</v>
      </c>
      <c r="K136" s="34">
        <v>1830</v>
      </c>
      <c r="L136" s="34" t="str">
        <f>IF(G136="RPH",H136," ")</f>
        <v xml:space="preserve"> </v>
      </c>
      <c r="M136" s="34" t="str">
        <f t="shared" si="48"/>
        <v xml:space="preserve"> </v>
      </c>
      <c r="N136" s="34" t="str">
        <f t="shared" si="49"/>
        <v xml:space="preserve"> </v>
      </c>
      <c r="O136" s="34" t="str">
        <f t="shared" si="53"/>
        <v xml:space="preserve"> </v>
      </c>
      <c r="P136" s="34"/>
      <c r="Q136" s="34" t="str">
        <f>IF(G136="General D&amp;O",H136," ")</f>
        <v xml:space="preserve"> </v>
      </c>
      <c r="R136" s="34">
        <v>997</v>
      </c>
      <c r="S136" s="34"/>
      <c r="T136" s="35">
        <f t="shared" si="57"/>
        <v>43813</v>
      </c>
    </row>
    <row r="137" spans="1:20" s="39" customFormat="1" x14ac:dyDescent="0.3">
      <c r="A137" s="36"/>
      <c r="B137" s="31" t="s">
        <v>104</v>
      </c>
      <c r="C137" s="37" t="s">
        <v>575</v>
      </c>
      <c r="D137" s="38" t="s">
        <v>4</v>
      </c>
      <c r="E137" s="31" t="s">
        <v>5</v>
      </c>
      <c r="F137" s="31" t="s">
        <v>2</v>
      </c>
      <c r="G137" s="32" t="s">
        <v>408</v>
      </c>
      <c r="H137" s="33">
        <v>25000</v>
      </c>
      <c r="I137" s="34" t="str">
        <f t="shared" ref="I137:I164" si="58">IF(G137="Transmission D&amp;O",H137," ")</f>
        <v xml:space="preserve"> </v>
      </c>
      <c r="J137" s="34" t="str">
        <f>IF(G137="Ethnic",H137," ")</f>
        <v xml:space="preserve"> </v>
      </c>
      <c r="K137" s="34" t="str">
        <f>IF(G137="Indigenous",H137," ")</f>
        <v xml:space="preserve"> </v>
      </c>
      <c r="L137" s="34" t="str">
        <f>IF(G137="RPH",H137," ")</f>
        <v xml:space="preserve"> </v>
      </c>
      <c r="M137" s="34" t="str">
        <f t="shared" si="48"/>
        <v xml:space="preserve"> </v>
      </c>
      <c r="N137" s="34" t="str">
        <f t="shared" si="49"/>
        <v xml:space="preserve"> </v>
      </c>
      <c r="O137" s="34" t="str">
        <f t="shared" si="53"/>
        <v xml:space="preserve"> </v>
      </c>
      <c r="P137" s="34"/>
      <c r="Q137" s="34" t="str">
        <f>IF(G137="General D&amp;O",H137," ")</f>
        <v xml:space="preserve"> </v>
      </c>
      <c r="R137" s="34">
        <f>IF(G137="Covid-19 Crisis Grant",H137," ")</f>
        <v>25000</v>
      </c>
      <c r="S137" s="34"/>
      <c r="T137" s="35">
        <f t="shared" si="57"/>
        <v>25000</v>
      </c>
    </row>
    <row r="138" spans="1:20" s="39" customFormat="1" ht="27.6" x14ac:dyDescent="0.3">
      <c r="A138" s="36"/>
      <c r="B138" s="31" t="s">
        <v>105</v>
      </c>
      <c r="C138" s="37" t="s">
        <v>106</v>
      </c>
      <c r="D138" s="38" t="s">
        <v>4</v>
      </c>
      <c r="E138" s="31" t="s">
        <v>25</v>
      </c>
      <c r="F138" s="31" t="s">
        <v>576</v>
      </c>
      <c r="G138" s="32" t="s">
        <v>398</v>
      </c>
      <c r="H138" s="33">
        <v>189798</v>
      </c>
      <c r="I138" s="34" t="str">
        <f t="shared" si="58"/>
        <v xml:space="preserve"> </v>
      </c>
      <c r="J138" s="34" t="str">
        <f>IF(G138="Ethnic Content",H138," ")</f>
        <v xml:space="preserve"> </v>
      </c>
      <c r="K138" s="34" t="str">
        <f>IF(G138="Indigenous Content",H138," ")</f>
        <v xml:space="preserve"> </v>
      </c>
      <c r="L138" s="34" t="str">
        <f>IF(G138="RPH Content",H138," ")</f>
        <v xml:space="preserve"> </v>
      </c>
      <c r="M138" s="34" t="str">
        <f t="shared" si="48"/>
        <v xml:space="preserve"> </v>
      </c>
      <c r="N138" s="34" t="str">
        <f t="shared" si="49"/>
        <v xml:space="preserve"> </v>
      </c>
      <c r="O138" s="34" t="str">
        <f t="shared" si="53"/>
        <v xml:space="preserve"> </v>
      </c>
      <c r="P138" s="34"/>
      <c r="Q138" s="34">
        <f>IF(G138="General Content",H138," ")</f>
        <v>189798</v>
      </c>
      <c r="R138" s="34"/>
      <c r="S138" s="34"/>
      <c r="T138" s="41">
        <f t="shared" si="57"/>
        <v>189798</v>
      </c>
    </row>
    <row r="139" spans="1:20" s="39" customFormat="1" x14ac:dyDescent="0.3">
      <c r="A139" s="36"/>
      <c r="B139" s="31"/>
      <c r="C139" s="37"/>
      <c r="D139" s="38"/>
      <c r="E139" s="31" t="s">
        <v>5</v>
      </c>
      <c r="F139" s="31" t="s">
        <v>2</v>
      </c>
      <c r="G139" s="32" t="s">
        <v>408</v>
      </c>
      <c r="H139" s="33">
        <v>5000</v>
      </c>
      <c r="I139" s="34" t="str">
        <f t="shared" si="58"/>
        <v xml:space="preserve"> </v>
      </c>
      <c r="J139" s="34" t="str">
        <f t="shared" ref="J139:J144" si="59">IF(G139="Ethnic",H139," ")</f>
        <v xml:space="preserve"> </v>
      </c>
      <c r="K139" s="34" t="str">
        <f t="shared" ref="K139:K144" si="60">IF(G139="Indigenous",H139," ")</f>
        <v xml:space="preserve"> </v>
      </c>
      <c r="L139" s="34" t="str">
        <f t="shared" ref="L139:L149" si="61">IF(G139="RPH",H139," ")</f>
        <v xml:space="preserve"> </v>
      </c>
      <c r="M139" s="34" t="str">
        <f t="shared" si="48"/>
        <v xml:space="preserve"> </v>
      </c>
      <c r="N139" s="34" t="str">
        <f t="shared" si="49"/>
        <v xml:space="preserve"> </v>
      </c>
      <c r="O139" s="34" t="str">
        <f t="shared" si="53"/>
        <v xml:space="preserve"> </v>
      </c>
      <c r="P139" s="34"/>
      <c r="Q139" s="34" t="str">
        <f t="shared" ref="Q139:Q149" si="62">IF(G139="General D&amp;O",H139," ")</f>
        <v xml:space="preserve"> </v>
      </c>
      <c r="R139" s="34">
        <f t="shared" ref="R139:R144" si="63">IF(G139="Covid-19 Crisis Grant",H139," ")</f>
        <v>5000</v>
      </c>
      <c r="S139" s="34"/>
      <c r="T139" s="35">
        <f t="shared" si="57"/>
        <v>5000</v>
      </c>
    </row>
    <row r="140" spans="1:20" s="39" customFormat="1" x14ac:dyDescent="0.3">
      <c r="A140" s="36"/>
      <c r="B140" s="31"/>
      <c r="C140" s="37"/>
      <c r="D140" s="38"/>
      <c r="E140" s="31" t="s">
        <v>1</v>
      </c>
      <c r="F140" s="31" t="s">
        <v>2</v>
      </c>
      <c r="G140" s="32" t="s">
        <v>408</v>
      </c>
      <c r="H140" s="33">
        <v>9189</v>
      </c>
      <c r="I140" s="34" t="str">
        <f t="shared" si="58"/>
        <v xml:space="preserve"> </v>
      </c>
      <c r="J140" s="34" t="str">
        <f t="shared" si="59"/>
        <v xml:space="preserve"> </v>
      </c>
      <c r="K140" s="34" t="str">
        <f t="shared" si="60"/>
        <v xml:space="preserve"> </v>
      </c>
      <c r="L140" s="34" t="str">
        <f t="shared" si="61"/>
        <v xml:space="preserve"> </v>
      </c>
      <c r="M140" s="34" t="str">
        <f t="shared" si="48"/>
        <v xml:space="preserve"> </v>
      </c>
      <c r="N140" s="34" t="str">
        <f t="shared" si="49"/>
        <v xml:space="preserve"> </v>
      </c>
      <c r="O140" s="34" t="str">
        <f t="shared" si="53"/>
        <v xml:space="preserve"> </v>
      </c>
      <c r="P140" s="34"/>
      <c r="Q140" s="34" t="str">
        <f t="shared" si="62"/>
        <v xml:space="preserve"> </v>
      </c>
      <c r="R140" s="34">
        <f t="shared" si="63"/>
        <v>9189</v>
      </c>
      <c r="S140" s="34"/>
      <c r="T140" s="35">
        <f t="shared" si="57"/>
        <v>9189</v>
      </c>
    </row>
    <row r="141" spans="1:20" s="39" customFormat="1" x14ac:dyDescent="0.3">
      <c r="A141" s="36"/>
      <c r="B141" s="31" t="s">
        <v>107</v>
      </c>
      <c r="C141" s="37" t="s">
        <v>40</v>
      </c>
      <c r="D141" s="38" t="s">
        <v>4</v>
      </c>
      <c r="E141" s="31" t="s">
        <v>5</v>
      </c>
      <c r="F141" s="31" t="s">
        <v>2</v>
      </c>
      <c r="G141" s="32" t="s">
        <v>408</v>
      </c>
      <c r="H141" s="33">
        <v>6907</v>
      </c>
      <c r="I141" s="34" t="str">
        <f t="shared" si="58"/>
        <v xml:space="preserve"> </v>
      </c>
      <c r="J141" s="34" t="str">
        <f t="shared" si="59"/>
        <v xml:space="preserve"> </v>
      </c>
      <c r="K141" s="34" t="str">
        <f t="shared" si="60"/>
        <v xml:space="preserve"> </v>
      </c>
      <c r="L141" s="34" t="str">
        <f t="shared" si="61"/>
        <v xml:space="preserve"> </v>
      </c>
      <c r="M141" s="34" t="str">
        <f t="shared" si="48"/>
        <v xml:space="preserve"> </v>
      </c>
      <c r="N141" s="34" t="str">
        <f t="shared" si="49"/>
        <v xml:space="preserve"> </v>
      </c>
      <c r="O141" s="34" t="str">
        <f t="shared" si="53"/>
        <v xml:space="preserve"> </v>
      </c>
      <c r="P141" s="34"/>
      <c r="Q141" s="34" t="str">
        <f t="shared" si="62"/>
        <v xml:space="preserve"> </v>
      </c>
      <c r="R141" s="34">
        <f t="shared" si="63"/>
        <v>6907</v>
      </c>
      <c r="S141" s="34"/>
      <c r="T141" s="35">
        <f t="shared" si="57"/>
        <v>6907</v>
      </c>
    </row>
    <row r="142" spans="1:20" s="39" customFormat="1" x14ac:dyDescent="0.3">
      <c r="A142" s="36"/>
      <c r="B142" s="31"/>
      <c r="C142" s="37"/>
      <c r="D142" s="38"/>
      <c r="E142" s="31" t="s">
        <v>1</v>
      </c>
      <c r="F142" s="31" t="s">
        <v>2</v>
      </c>
      <c r="G142" s="32" t="s">
        <v>408</v>
      </c>
      <c r="H142" s="33">
        <v>2900</v>
      </c>
      <c r="I142" s="34" t="str">
        <f t="shared" si="58"/>
        <v xml:space="preserve"> </v>
      </c>
      <c r="J142" s="34" t="str">
        <f t="shared" si="59"/>
        <v xml:space="preserve"> </v>
      </c>
      <c r="K142" s="34" t="str">
        <f t="shared" si="60"/>
        <v xml:space="preserve"> </v>
      </c>
      <c r="L142" s="34" t="str">
        <f t="shared" si="61"/>
        <v xml:space="preserve"> </v>
      </c>
      <c r="M142" s="34" t="str">
        <f t="shared" si="48"/>
        <v xml:space="preserve"> </v>
      </c>
      <c r="N142" s="34" t="str">
        <f t="shared" si="49"/>
        <v xml:space="preserve"> </v>
      </c>
      <c r="O142" s="34" t="str">
        <f t="shared" si="53"/>
        <v xml:space="preserve"> </v>
      </c>
      <c r="P142" s="34"/>
      <c r="Q142" s="34" t="str">
        <f t="shared" si="62"/>
        <v xml:space="preserve"> </v>
      </c>
      <c r="R142" s="34">
        <f t="shared" si="63"/>
        <v>2900</v>
      </c>
      <c r="S142" s="34"/>
      <c r="T142" s="35">
        <f t="shared" si="57"/>
        <v>2900</v>
      </c>
    </row>
    <row r="143" spans="1:20" s="39" customFormat="1" ht="27.6" x14ac:dyDescent="0.3">
      <c r="A143" s="36"/>
      <c r="B143" s="31" t="s">
        <v>436</v>
      </c>
      <c r="C143" s="37" t="s">
        <v>108</v>
      </c>
      <c r="D143" s="38" t="s">
        <v>4</v>
      </c>
      <c r="E143" s="31" t="s">
        <v>5</v>
      </c>
      <c r="F143" s="31" t="s">
        <v>2</v>
      </c>
      <c r="G143" s="32" t="s">
        <v>408</v>
      </c>
      <c r="H143" s="33">
        <v>5000</v>
      </c>
      <c r="I143" s="34" t="str">
        <f t="shared" si="58"/>
        <v xml:space="preserve"> </v>
      </c>
      <c r="J143" s="34" t="str">
        <f t="shared" si="59"/>
        <v xml:space="preserve"> </v>
      </c>
      <c r="K143" s="34" t="str">
        <f t="shared" si="60"/>
        <v xml:space="preserve"> </v>
      </c>
      <c r="L143" s="34" t="str">
        <f t="shared" si="61"/>
        <v xml:space="preserve"> </v>
      </c>
      <c r="M143" s="34" t="str">
        <f t="shared" si="48"/>
        <v xml:space="preserve"> </v>
      </c>
      <c r="N143" s="34" t="str">
        <f t="shared" si="49"/>
        <v xml:space="preserve"> </v>
      </c>
      <c r="O143" s="34" t="str">
        <f t="shared" si="53"/>
        <v xml:space="preserve"> </v>
      </c>
      <c r="P143" s="34"/>
      <c r="Q143" s="34" t="str">
        <f t="shared" si="62"/>
        <v xml:space="preserve"> </v>
      </c>
      <c r="R143" s="34">
        <f t="shared" si="63"/>
        <v>5000</v>
      </c>
      <c r="S143" s="34"/>
      <c r="T143" s="35">
        <f t="shared" si="57"/>
        <v>5000</v>
      </c>
    </row>
    <row r="144" spans="1:20" s="39" customFormat="1" x14ac:dyDescent="0.3">
      <c r="A144" s="36"/>
      <c r="B144" s="31"/>
      <c r="C144" s="37"/>
      <c r="D144" s="38"/>
      <c r="E144" s="31" t="s">
        <v>1</v>
      </c>
      <c r="F144" s="31" t="s">
        <v>2</v>
      </c>
      <c r="G144" s="32" t="s">
        <v>408</v>
      </c>
      <c r="H144" s="33">
        <v>2900</v>
      </c>
      <c r="I144" s="34" t="str">
        <f t="shared" si="58"/>
        <v xml:space="preserve"> </v>
      </c>
      <c r="J144" s="34" t="str">
        <f t="shared" si="59"/>
        <v xml:space="preserve"> </v>
      </c>
      <c r="K144" s="34" t="str">
        <f t="shared" si="60"/>
        <v xml:space="preserve"> </v>
      </c>
      <c r="L144" s="34" t="str">
        <f t="shared" si="61"/>
        <v xml:space="preserve"> </v>
      </c>
      <c r="M144" s="34" t="str">
        <f t="shared" si="48"/>
        <v xml:space="preserve"> </v>
      </c>
      <c r="N144" s="34" t="str">
        <f t="shared" si="49"/>
        <v xml:space="preserve"> </v>
      </c>
      <c r="O144" s="34" t="str">
        <f t="shared" si="53"/>
        <v xml:space="preserve"> </v>
      </c>
      <c r="P144" s="34"/>
      <c r="Q144" s="34" t="str">
        <f t="shared" si="62"/>
        <v xml:space="preserve"> </v>
      </c>
      <c r="R144" s="34">
        <f t="shared" si="63"/>
        <v>2900</v>
      </c>
      <c r="S144" s="34"/>
      <c r="T144" s="35">
        <f t="shared" si="57"/>
        <v>2900</v>
      </c>
    </row>
    <row r="145" spans="1:20" s="39" customFormat="1" ht="27.6" x14ac:dyDescent="0.3">
      <c r="A145" s="40"/>
      <c r="B145" s="31" t="s">
        <v>109</v>
      </c>
      <c r="C145" s="37" t="s">
        <v>110</v>
      </c>
      <c r="D145" s="38" t="s">
        <v>4</v>
      </c>
      <c r="E145" s="31" t="s">
        <v>9</v>
      </c>
      <c r="F145" s="31" t="s">
        <v>745</v>
      </c>
      <c r="G145" s="32" t="s">
        <v>390</v>
      </c>
      <c r="H145" s="33">
        <v>42988</v>
      </c>
      <c r="I145" s="34" t="str">
        <f t="shared" si="58"/>
        <v xml:space="preserve"> </v>
      </c>
      <c r="J145" s="34">
        <f>IF(G145="Ethnic D&amp;O",H145," ")</f>
        <v>42988</v>
      </c>
      <c r="K145" s="34" t="str">
        <f>IF(G145="Indigenous D&amp;O",H145," ")</f>
        <v xml:space="preserve"> </v>
      </c>
      <c r="L145" s="34" t="str">
        <f t="shared" si="61"/>
        <v xml:space="preserve"> </v>
      </c>
      <c r="M145" s="34" t="str">
        <f t="shared" si="48"/>
        <v xml:space="preserve"> </v>
      </c>
      <c r="N145" s="34" t="str">
        <f t="shared" si="49"/>
        <v xml:space="preserve"> </v>
      </c>
      <c r="O145" s="34" t="str">
        <f t="shared" si="53"/>
        <v xml:space="preserve"> </v>
      </c>
      <c r="P145" s="34"/>
      <c r="Q145" s="34" t="str">
        <f t="shared" si="62"/>
        <v xml:space="preserve"> </v>
      </c>
      <c r="R145" s="34"/>
      <c r="S145" s="34"/>
      <c r="T145" s="35">
        <f>H145</f>
        <v>42988</v>
      </c>
    </row>
    <row r="146" spans="1:20" s="39" customFormat="1" x14ac:dyDescent="0.3">
      <c r="A146" s="36"/>
      <c r="B146" s="31"/>
      <c r="C146" s="37"/>
      <c r="D146" s="38"/>
      <c r="E146" s="31" t="s">
        <v>5</v>
      </c>
      <c r="F146" s="31" t="s">
        <v>2</v>
      </c>
      <c r="G146" s="32" t="s">
        <v>11</v>
      </c>
      <c r="H146" s="33">
        <v>8061</v>
      </c>
      <c r="I146" s="34" t="str">
        <f t="shared" si="58"/>
        <v xml:space="preserve"> </v>
      </c>
      <c r="J146" s="34">
        <f>IF(G146="Ethnic",H146," ")</f>
        <v>8061</v>
      </c>
      <c r="K146" s="34" t="str">
        <f>IF(G146="Indigenous",H146," ")</f>
        <v xml:space="preserve"> </v>
      </c>
      <c r="L146" s="34" t="str">
        <f t="shared" si="61"/>
        <v xml:space="preserve"> </v>
      </c>
      <c r="M146" s="34" t="str">
        <f t="shared" si="48"/>
        <v xml:space="preserve"> </v>
      </c>
      <c r="N146" s="34" t="str">
        <f t="shared" si="49"/>
        <v xml:space="preserve"> </v>
      </c>
      <c r="O146" s="34" t="str">
        <f t="shared" ref="O146:O161" si="64">IF(G146="Training Business",H146," ")</f>
        <v xml:space="preserve"> </v>
      </c>
      <c r="P146" s="34"/>
      <c r="Q146" s="34" t="str">
        <f t="shared" si="62"/>
        <v xml:space="preserve"> </v>
      </c>
      <c r="R146" s="34" t="str">
        <f>IF(G146="Covid-19 Crisis Grant",H146," ")</f>
        <v xml:space="preserve"> </v>
      </c>
      <c r="S146" s="34"/>
      <c r="T146" s="35">
        <f>SUM(I146:R146)</f>
        <v>8061</v>
      </c>
    </row>
    <row r="147" spans="1:20" s="39" customFormat="1" ht="27.6" x14ac:dyDescent="0.3">
      <c r="A147" s="36"/>
      <c r="B147" s="31" t="s">
        <v>577</v>
      </c>
      <c r="C147" s="37" t="s">
        <v>111</v>
      </c>
      <c r="D147" s="38" t="s">
        <v>4</v>
      </c>
      <c r="E147" s="31" t="s">
        <v>5</v>
      </c>
      <c r="F147" s="31" t="s">
        <v>2</v>
      </c>
      <c r="G147" s="32" t="s">
        <v>65</v>
      </c>
      <c r="H147" s="33">
        <v>7751</v>
      </c>
      <c r="I147" s="34" t="str">
        <f t="shared" si="58"/>
        <v xml:space="preserve"> </v>
      </c>
      <c r="J147" s="34" t="str">
        <f>IF(G147="Ethnic",H147," ")</f>
        <v xml:space="preserve"> </v>
      </c>
      <c r="K147" s="34">
        <f>IF(G147="Indigenous",H147," ")</f>
        <v>7751</v>
      </c>
      <c r="L147" s="34" t="str">
        <f t="shared" si="61"/>
        <v xml:space="preserve"> </v>
      </c>
      <c r="M147" s="34" t="str">
        <f t="shared" si="48"/>
        <v xml:space="preserve"> </v>
      </c>
      <c r="N147" s="34" t="str">
        <f t="shared" si="49"/>
        <v xml:space="preserve"> </v>
      </c>
      <c r="O147" s="34" t="str">
        <f t="shared" si="64"/>
        <v xml:space="preserve"> </v>
      </c>
      <c r="P147" s="34"/>
      <c r="Q147" s="34" t="str">
        <f t="shared" si="62"/>
        <v xml:space="preserve"> </v>
      </c>
      <c r="R147" s="34" t="str">
        <f>IF(G147="Covid-19 Crisis Grant",H147," ")</f>
        <v xml:space="preserve"> </v>
      </c>
      <c r="S147" s="34"/>
      <c r="T147" s="35">
        <f>SUM(I147:R147)</f>
        <v>7751</v>
      </c>
    </row>
    <row r="148" spans="1:20" s="39" customFormat="1" x14ac:dyDescent="0.3">
      <c r="A148" s="36"/>
      <c r="B148" s="31"/>
      <c r="C148" s="37"/>
      <c r="D148" s="38"/>
      <c r="E148" s="31" t="s">
        <v>1</v>
      </c>
      <c r="F148" s="31" t="s">
        <v>2</v>
      </c>
      <c r="G148" s="32" t="s">
        <v>408</v>
      </c>
      <c r="H148" s="33">
        <v>16311</v>
      </c>
      <c r="I148" s="34" t="str">
        <f t="shared" si="58"/>
        <v xml:space="preserve"> </v>
      </c>
      <c r="J148" s="34" t="str">
        <f>IF(G148="Ethnic",H148," ")</f>
        <v xml:space="preserve"> </v>
      </c>
      <c r="K148" s="34">
        <v>15303</v>
      </c>
      <c r="L148" s="34" t="str">
        <f t="shared" si="61"/>
        <v xml:space="preserve"> </v>
      </c>
      <c r="M148" s="34" t="str">
        <f t="shared" si="48"/>
        <v xml:space="preserve"> </v>
      </c>
      <c r="N148" s="34" t="str">
        <f t="shared" si="49"/>
        <v xml:space="preserve"> </v>
      </c>
      <c r="O148" s="34" t="str">
        <f t="shared" si="64"/>
        <v xml:space="preserve"> </v>
      </c>
      <c r="P148" s="34"/>
      <c r="Q148" s="34" t="str">
        <f t="shared" si="62"/>
        <v xml:space="preserve"> </v>
      </c>
      <c r="R148" s="34">
        <v>1008</v>
      </c>
      <c r="S148" s="34"/>
      <c r="T148" s="35">
        <f>SUM(I148:R148)</f>
        <v>16311</v>
      </c>
    </row>
    <row r="149" spans="1:20" s="39" customFormat="1" ht="27.6" x14ac:dyDescent="0.3">
      <c r="A149" s="40"/>
      <c r="B149" s="31" t="s">
        <v>112</v>
      </c>
      <c r="C149" s="37" t="s">
        <v>114</v>
      </c>
      <c r="D149" s="38" t="s">
        <v>4</v>
      </c>
      <c r="E149" s="31" t="s">
        <v>9</v>
      </c>
      <c r="F149" s="31" t="s">
        <v>113</v>
      </c>
      <c r="G149" s="32" t="s">
        <v>391</v>
      </c>
      <c r="H149" s="33">
        <v>14180</v>
      </c>
      <c r="I149" s="34">
        <f t="shared" si="58"/>
        <v>14180</v>
      </c>
      <c r="J149" s="34" t="str">
        <f>IF(G149="Ethnic D&amp;O",H149," ")</f>
        <v xml:space="preserve"> </v>
      </c>
      <c r="K149" s="34" t="str">
        <f>IF(G149="Indigenous D&amp;O",H149," ")</f>
        <v xml:space="preserve"> </v>
      </c>
      <c r="L149" s="34" t="str">
        <f t="shared" si="61"/>
        <v xml:space="preserve"> </v>
      </c>
      <c r="M149" s="34" t="str">
        <f t="shared" si="48"/>
        <v xml:space="preserve"> </v>
      </c>
      <c r="N149" s="34" t="str">
        <f t="shared" si="49"/>
        <v xml:space="preserve"> </v>
      </c>
      <c r="O149" s="34" t="str">
        <f t="shared" si="64"/>
        <v xml:space="preserve"> </v>
      </c>
      <c r="P149" s="34"/>
      <c r="Q149" s="34" t="str">
        <f t="shared" si="62"/>
        <v xml:space="preserve"> </v>
      </c>
      <c r="R149" s="34"/>
      <c r="S149" s="34"/>
      <c r="T149" s="35">
        <f>H149</f>
        <v>14180</v>
      </c>
    </row>
    <row r="150" spans="1:20" s="39" customFormat="1" ht="27.6" x14ac:dyDescent="0.3">
      <c r="A150" s="36"/>
      <c r="B150" s="31"/>
      <c r="C150" s="37"/>
      <c r="D150" s="38"/>
      <c r="E150" s="31" t="s">
        <v>25</v>
      </c>
      <c r="F150" s="42" t="s">
        <v>115</v>
      </c>
      <c r="G150" s="32" t="s">
        <v>398</v>
      </c>
      <c r="H150" s="33">
        <v>20000</v>
      </c>
      <c r="I150" s="34" t="str">
        <f t="shared" si="58"/>
        <v xml:space="preserve"> </v>
      </c>
      <c r="J150" s="34" t="str">
        <f>IF(G150="Ethnic Content",H150," ")</f>
        <v xml:space="preserve"> </v>
      </c>
      <c r="K150" s="34" t="str">
        <f>IF(G150="Indigenous Content",H150," ")</f>
        <v xml:space="preserve"> </v>
      </c>
      <c r="L150" s="34" t="str">
        <f>IF(G150="RPH Content",H150," ")</f>
        <v xml:space="preserve"> </v>
      </c>
      <c r="M150" s="34" t="str">
        <f t="shared" si="48"/>
        <v xml:space="preserve"> </v>
      </c>
      <c r="N150" s="34" t="str">
        <f t="shared" si="49"/>
        <v xml:space="preserve"> </v>
      </c>
      <c r="O150" s="34" t="str">
        <f t="shared" si="64"/>
        <v xml:space="preserve"> </v>
      </c>
      <c r="P150" s="34"/>
      <c r="Q150" s="34">
        <f>IF(G150="General Content",H150," ")</f>
        <v>20000</v>
      </c>
      <c r="R150" s="34"/>
      <c r="S150" s="34"/>
      <c r="T150" s="41">
        <f t="shared" ref="T150:T157" si="65">SUM(I150:R150)</f>
        <v>20000</v>
      </c>
    </row>
    <row r="151" spans="1:20" s="39" customFormat="1" x14ac:dyDescent="0.3">
      <c r="A151" s="36"/>
      <c r="B151" s="31"/>
      <c r="C151" s="37"/>
      <c r="D151" s="38"/>
      <c r="E151" s="31" t="s">
        <v>5</v>
      </c>
      <c r="F151" s="31" t="s">
        <v>2</v>
      </c>
      <c r="G151" s="32" t="s">
        <v>408</v>
      </c>
      <c r="H151" s="33">
        <v>5000</v>
      </c>
      <c r="I151" s="34" t="str">
        <f t="shared" si="58"/>
        <v xml:space="preserve"> </v>
      </c>
      <c r="J151" s="34" t="str">
        <f t="shared" ref="J151:J157" si="66">IF(G151="Ethnic",H151," ")</f>
        <v xml:space="preserve"> </v>
      </c>
      <c r="K151" s="34" t="str">
        <f t="shared" ref="K151:K157" si="67">IF(G151="Indigenous",H151," ")</f>
        <v xml:space="preserve"> </v>
      </c>
      <c r="L151" s="34" t="str">
        <f t="shared" ref="L151:L167" si="68">IF(G151="RPH",H151," ")</f>
        <v xml:space="preserve"> </v>
      </c>
      <c r="M151" s="34" t="str">
        <f t="shared" si="48"/>
        <v xml:space="preserve"> </v>
      </c>
      <c r="N151" s="34" t="str">
        <f t="shared" si="49"/>
        <v xml:space="preserve"> </v>
      </c>
      <c r="O151" s="34" t="str">
        <f t="shared" si="64"/>
        <v xml:space="preserve"> </v>
      </c>
      <c r="P151" s="34"/>
      <c r="Q151" s="34" t="str">
        <f t="shared" ref="Q151:Q169" si="69">IF(G151="General D&amp;O",H151," ")</f>
        <v xml:space="preserve"> </v>
      </c>
      <c r="R151" s="34">
        <f t="shared" ref="R151:R157" si="70">IF(G151="Covid-19 Crisis Grant",H151," ")</f>
        <v>5000</v>
      </c>
      <c r="S151" s="34"/>
      <c r="T151" s="35">
        <f t="shared" si="65"/>
        <v>5000</v>
      </c>
    </row>
    <row r="152" spans="1:20" s="39" customFormat="1" x14ac:dyDescent="0.3">
      <c r="A152" s="36"/>
      <c r="B152" s="31"/>
      <c r="C152" s="37"/>
      <c r="D152" s="38"/>
      <c r="E152" s="31" t="s">
        <v>1</v>
      </c>
      <c r="F152" s="31" t="s">
        <v>2</v>
      </c>
      <c r="G152" s="32" t="s">
        <v>408</v>
      </c>
      <c r="H152" s="33">
        <v>2900</v>
      </c>
      <c r="I152" s="34" t="str">
        <f t="shared" si="58"/>
        <v xml:space="preserve"> </v>
      </c>
      <c r="J152" s="34" t="str">
        <f t="shared" si="66"/>
        <v xml:space="preserve"> </v>
      </c>
      <c r="K152" s="34" t="str">
        <f t="shared" si="67"/>
        <v xml:space="preserve"> </v>
      </c>
      <c r="L152" s="34" t="str">
        <f t="shared" si="68"/>
        <v xml:space="preserve"> </v>
      </c>
      <c r="M152" s="34" t="str">
        <f t="shared" si="48"/>
        <v xml:space="preserve"> </v>
      </c>
      <c r="N152" s="34" t="str">
        <f t="shared" si="49"/>
        <v xml:space="preserve"> </v>
      </c>
      <c r="O152" s="34" t="str">
        <f t="shared" si="64"/>
        <v xml:space="preserve"> </v>
      </c>
      <c r="P152" s="34"/>
      <c r="Q152" s="34" t="str">
        <f t="shared" si="69"/>
        <v xml:space="preserve"> </v>
      </c>
      <c r="R152" s="34">
        <f t="shared" si="70"/>
        <v>2900</v>
      </c>
      <c r="S152" s="34"/>
      <c r="T152" s="35">
        <f t="shared" si="65"/>
        <v>2900</v>
      </c>
    </row>
    <row r="153" spans="1:20" s="39" customFormat="1" x14ac:dyDescent="0.3">
      <c r="A153" s="36"/>
      <c r="B153" s="31" t="s">
        <v>116</v>
      </c>
      <c r="C153" s="37" t="s">
        <v>117</v>
      </c>
      <c r="D153" s="38" t="s">
        <v>4</v>
      </c>
      <c r="E153" s="31" t="s">
        <v>5</v>
      </c>
      <c r="F153" s="31" t="s">
        <v>2</v>
      </c>
      <c r="G153" s="32" t="s">
        <v>408</v>
      </c>
      <c r="H153" s="33">
        <v>24714</v>
      </c>
      <c r="I153" s="34" t="str">
        <f t="shared" si="58"/>
        <v xml:space="preserve"> </v>
      </c>
      <c r="J153" s="34" t="str">
        <f t="shared" si="66"/>
        <v xml:space="preserve"> </v>
      </c>
      <c r="K153" s="34" t="str">
        <f t="shared" si="67"/>
        <v xml:space="preserve"> </v>
      </c>
      <c r="L153" s="34" t="str">
        <f t="shared" si="68"/>
        <v xml:space="preserve"> </v>
      </c>
      <c r="M153" s="34" t="str">
        <f t="shared" si="48"/>
        <v xml:space="preserve"> </v>
      </c>
      <c r="N153" s="34" t="str">
        <f t="shared" si="49"/>
        <v xml:space="preserve"> </v>
      </c>
      <c r="O153" s="34" t="str">
        <f t="shared" si="64"/>
        <v xml:space="preserve"> </v>
      </c>
      <c r="P153" s="34"/>
      <c r="Q153" s="34" t="str">
        <f t="shared" si="69"/>
        <v xml:space="preserve"> </v>
      </c>
      <c r="R153" s="34">
        <f t="shared" si="70"/>
        <v>24714</v>
      </c>
      <c r="S153" s="34"/>
      <c r="T153" s="35">
        <f t="shared" si="65"/>
        <v>24714</v>
      </c>
    </row>
    <row r="154" spans="1:20" s="39" customFormat="1" x14ac:dyDescent="0.3">
      <c r="A154" s="36"/>
      <c r="B154" s="31"/>
      <c r="C154" s="37"/>
      <c r="D154" s="38"/>
      <c r="E154" s="31" t="s">
        <v>1</v>
      </c>
      <c r="F154" s="31" t="s">
        <v>2</v>
      </c>
      <c r="G154" s="32" t="s">
        <v>408</v>
      </c>
      <c r="H154" s="33">
        <v>2900</v>
      </c>
      <c r="I154" s="34" t="str">
        <f t="shared" si="58"/>
        <v xml:space="preserve"> </v>
      </c>
      <c r="J154" s="34" t="str">
        <f t="shared" si="66"/>
        <v xml:space="preserve"> </v>
      </c>
      <c r="K154" s="34" t="str">
        <f t="shared" si="67"/>
        <v xml:space="preserve"> </v>
      </c>
      <c r="L154" s="34" t="str">
        <f t="shared" si="68"/>
        <v xml:space="preserve"> </v>
      </c>
      <c r="M154" s="34" t="str">
        <f t="shared" si="48"/>
        <v xml:space="preserve"> </v>
      </c>
      <c r="N154" s="34" t="str">
        <f t="shared" si="49"/>
        <v xml:space="preserve"> </v>
      </c>
      <c r="O154" s="34" t="str">
        <f t="shared" si="64"/>
        <v xml:space="preserve"> </v>
      </c>
      <c r="P154" s="34"/>
      <c r="Q154" s="34" t="str">
        <f t="shared" si="69"/>
        <v xml:space="preserve"> </v>
      </c>
      <c r="R154" s="34">
        <f t="shared" si="70"/>
        <v>2900</v>
      </c>
      <c r="S154" s="34"/>
      <c r="T154" s="35">
        <f t="shared" si="65"/>
        <v>2900</v>
      </c>
    </row>
    <row r="155" spans="1:20" s="39" customFormat="1" ht="27.6" x14ac:dyDescent="0.3">
      <c r="A155" s="36"/>
      <c r="B155" s="31" t="s">
        <v>578</v>
      </c>
      <c r="C155" s="37" t="s">
        <v>118</v>
      </c>
      <c r="D155" s="38" t="s">
        <v>4</v>
      </c>
      <c r="E155" s="31" t="s">
        <v>5</v>
      </c>
      <c r="F155" s="31" t="s">
        <v>2</v>
      </c>
      <c r="G155" s="32" t="s">
        <v>408</v>
      </c>
      <c r="H155" s="33">
        <v>21225</v>
      </c>
      <c r="I155" s="34" t="str">
        <f t="shared" si="58"/>
        <v xml:space="preserve"> </v>
      </c>
      <c r="J155" s="34" t="str">
        <f t="shared" si="66"/>
        <v xml:space="preserve"> </v>
      </c>
      <c r="K155" s="34" t="str">
        <f t="shared" si="67"/>
        <v xml:space="preserve"> </v>
      </c>
      <c r="L155" s="34" t="str">
        <f t="shared" si="68"/>
        <v xml:space="preserve"> </v>
      </c>
      <c r="M155" s="34" t="str">
        <f t="shared" si="48"/>
        <v xml:space="preserve"> </v>
      </c>
      <c r="N155" s="34" t="str">
        <f t="shared" si="49"/>
        <v xml:space="preserve"> </v>
      </c>
      <c r="O155" s="34" t="str">
        <f t="shared" si="64"/>
        <v xml:space="preserve"> </v>
      </c>
      <c r="P155" s="34"/>
      <c r="Q155" s="34" t="str">
        <f t="shared" si="69"/>
        <v xml:space="preserve"> </v>
      </c>
      <c r="R155" s="34">
        <f t="shared" si="70"/>
        <v>21225</v>
      </c>
      <c r="S155" s="34"/>
      <c r="T155" s="35">
        <f t="shared" si="65"/>
        <v>21225</v>
      </c>
    </row>
    <row r="156" spans="1:20" s="39" customFormat="1" x14ac:dyDescent="0.3">
      <c r="A156" s="36"/>
      <c r="B156" s="31" t="s">
        <v>119</v>
      </c>
      <c r="C156" s="37" t="s">
        <v>120</v>
      </c>
      <c r="D156" s="38" t="s">
        <v>4</v>
      </c>
      <c r="E156" s="31" t="s">
        <v>5</v>
      </c>
      <c r="F156" s="31" t="s">
        <v>2</v>
      </c>
      <c r="G156" s="32" t="s">
        <v>408</v>
      </c>
      <c r="H156" s="33">
        <v>11921</v>
      </c>
      <c r="I156" s="34" t="str">
        <f t="shared" si="58"/>
        <v xml:space="preserve"> </v>
      </c>
      <c r="J156" s="34" t="str">
        <f t="shared" si="66"/>
        <v xml:space="preserve"> </v>
      </c>
      <c r="K156" s="34" t="str">
        <f t="shared" si="67"/>
        <v xml:space="preserve"> </v>
      </c>
      <c r="L156" s="34" t="str">
        <f t="shared" si="68"/>
        <v xml:space="preserve"> </v>
      </c>
      <c r="M156" s="34" t="str">
        <f t="shared" si="48"/>
        <v xml:space="preserve"> </v>
      </c>
      <c r="N156" s="34" t="str">
        <f t="shared" si="49"/>
        <v xml:space="preserve"> </v>
      </c>
      <c r="O156" s="34" t="str">
        <f t="shared" si="64"/>
        <v xml:space="preserve"> </v>
      </c>
      <c r="P156" s="34"/>
      <c r="Q156" s="34" t="str">
        <f t="shared" si="69"/>
        <v xml:space="preserve"> </v>
      </c>
      <c r="R156" s="34">
        <f t="shared" si="70"/>
        <v>11921</v>
      </c>
      <c r="S156" s="34"/>
      <c r="T156" s="35">
        <f t="shared" si="65"/>
        <v>11921</v>
      </c>
    </row>
    <row r="157" spans="1:20" s="39" customFormat="1" x14ac:dyDescent="0.3">
      <c r="A157" s="36"/>
      <c r="B157" s="31"/>
      <c r="C157" s="37"/>
      <c r="D157" s="38"/>
      <c r="E157" s="31" t="s">
        <v>1</v>
      </c>
      <c r="F157" s="31" t="s">
        <v>2</v>
      </c>
      <c r="G157" s="32" t="s">
        <v>408</v>
      </c>
      <c r="H157" s="33">
        <v>2900</v>
      </c>
      <c r="I157" s="34" t="str">
        <f t="shared" si="58"/>
        <v xml:space="preserve"> </v>
      </c>
      <c r="J157" s="34" t="str">
        <f t="shared" si="66"/>
        <v xml:space="preserve"> </v>
      </c>
      <c r="K157" s="34" t="str">
        <f t="shared" si="67"/>
        <v xml:space="preserve"> </v>
      </c>
      <c r="L157" s="34" t="str">
        <f t="shared" si="68"/>
        <v xml:space="preserve"> </v>
      </c>
      <c r="M157" s="34" t="str">
        <f t="shared" si="48"/>
        <v xml:space="preserve"> </v>
      </c>
      <c r="N157" s="34" t="str">
        <f t="shared" si="49"/>
        <v xml:space="preserve"> </v>
      </c>
      <c r="O157" s="34" t="str">
        <f t="shared" si="64"/>
        <v xml:space="preserve"> </v>
      </c>
      <c r="P157" s="34"/>
      <c r="Q157" s="34" t="str">
        <f t="shared" si="69"/>
        <v xml:space="preserve"> </v>
      </c>
      <c r="R157" s="34">
        <f t="shared" si="70"/>
        <v>2900</v>
      </c>
      <c r="S157" s="34"/>
      <c r="T157" s="35">
        <f t="shared" si="65"/>
        <v>2900</v>
      </c>
    </row>
    <row r="158" spans="1:20" s="39" customFormat="1" ht="27.6" x14ac:dyDescent="0.3">
      <c r="A158" s="40"/>
      <c r="B158" s="31" t="s">
        <v>579</v>
      </c>
      <c r="C158" s="37" t="s">
        <v>121</v>
      </c>
      <c r="D158" s="38" t="s">
        <v>4</v>
      </c>
      <c r="E158" s="31" t="s">
        <v>9</v>
      </c>
      <c r="F158" s="31" t="s">
        <v>437</v>
      </c>
      <c r="G158" s="32" t="s">
        <v>393</v>
      </c>
      <c r="H158" s="33">
        <v>18000</v>
      </c>
      <c r="I158" s="34" t="str">
        <f t="shared" si="58"/>
        <v xml:space="preserve"> </v>
      </c>
      <c r="J158" s="34" t="str">
        <f>IF(G158="Ethnic D&amp;O",H158," ")</f>
        <v xml:space="preserve"> </v>
      </c>
      <c r="K158" s="34" t="str">
        <f>IF(G158="Indigenous D&amp;O",H158," ")</f>
        <v xml:space="preserve"> </v>
      </c>
      <c r="L158" s="34" t="str">
        <f t="shared" si="68"/>
        <v xml:space="preserve"> </v>
      </c>
      <c r="M158" s="34" t="str">
        <f t="shared" si="48"/>
        <v xml:space="preserve"> </v>
      </c>
      <c r="N158" s="34" t="str">
        <f t="shared" si="49"/>
        <v xml:space="preserve"> </v>
      </c>
      <c r="O158" s="34" t="str">
        <f t="shared" si="64"/>
        <v xml:space="preserve"> </v>
      </c>
      <c r="P158" s="34"/>
      <c r="Q158" s="34">
        <f t="shared" si="69"/>
        <v>18000</v>
      </c>
      <c r="R158" s="34"/>
      <c r="S158" s="34"/>
      <c r="T158" s="35">
        <f>H158</f>
        <v>18000</v>
      </c>
    </row>
    <row r="159" spans="1:20" s="39" customFormat="1" x14ac:dyDescent="0.3">
      <c r="A159" s="36"/>
      <c r="B159" s="31"/>
      <c r="C159" s="37"/>
      <c r="D159" s="38"/>
      <c r="E159" s="31" t="s">
        <v>5</v>
      </c>
      <c r="F159" s="31" t="s">
        <v>2</v>
      </c>
      <c r="G159" s="32" t="s">
        <v>408</v>
      </c>
      <c r="H159" s="33">
        <v>19967</v>
      </c>
      <c r="I159" s="34" t="str">
        <f t="shared" si="58"/>
        <v xml:space="preserve"> </v>
      </c>
      <c r="J159" s="34" t="str">
        <f>IF(G159="Ethnic",H159," ")</f>
        <v xml:space="preserve"> </v>
      </c>
      <c r="K159" s="34" t="str">
        <f>IF(G159="Indigenous",H159," ")</f>
        <v xml:space="preserve"> </v>
      </c>
      <c r="L159" s="34" t="str">
        <f t="shared" si="68"/>
        <v xml:space="preserve"> </v>
      </c>
      <c r="M159" s="34" t="str">
        <f t="shared" si="48"/>
        <v xml:space="preserve"> </v>
      </c>
      <c r="N159" s="34" t="str">
        <f t="shared" si="49"/>
        <v xml:space="preserve"> </v>
      </c>
      <c r="O159" s="34" t="str">
        <f t="shared" si="64"/>
        <v xml:space="preserve"> </v>
      </c>
      <c r="P159" s="34"/>
      <c r="Q159" s="34" t="str">
        <f t="shared" si="69"/>
        <v xml:space="preserve"> </v>
      </c>
      <c r="R159" s="34">
        <f>IF(G159="Covid-19 Crisis Grant",H159," ")</f>
        <v>19967</v>
      </c>
      <c r="S159" s="34"/>
      <c r="T159" s="35">
        <f>SUM(I159:R159)</f>
        <v>19967</v>
      </c>
    </row>
    <row r="160" spans="1:20" s="39" customFormat="1" x14ac:dyDescent="0.3">
      <c r="A160" s="36"/>
      <c r="B160" s="31" t="s">
        <v>122</v>
      </c>
      <c r="C160" s="37" t="s">
        <v>14</v>
      </c>
      <c r="D160" s="38" t="s">
        <v>4</v>
      </c>
      <c r="E160" s="31" t="s">
        <v>5</v>
      </c>
      <c r="F160" s="31" t="s">
        <v>2</v>
      </c>
      <c r="G160" s="32" t="s">
        <v>408</v>
      </c>
      <c r="H160" s="33">
        <v>25000</v>
      </c>
      <c r="I160" s="34" t="str">
        <f t="shared" si="58"/>
        <v xml:space="preserve"> </v>
      </c>
      <c r="J160" s="34" t="str">
        <f>IF(G160="Ethnic",H160," ")</f>
        <v xml:space="preserve"> </v>
      </c>
      <c r="K160" s="34" t="str">
        <f>IF(G160="Indigenous",H160," ")</f>
        <v xml:space="preserve"> </v>
      </c>
      <c r="L160" s="34" t="str">
        <f t="shared" si="68"/>
        <v xml:space="preserve"> </v>
      </c>
      <c r="M160" s="34" t="str">
        <f t="shared" si="48"/>
        <v xml:space="preserve"> </v>
      </c>
      <c r="N160" s="34" t="str">
        <f t="shared" si="49"/>
        <v xml:space="preserve"> </v>
      </c>
      <c r="O160" s="34" t="str">
        <f t="shared" si="64"/>
        <v xml:space="preserve"> </v>
      </c>
      <c r="P160" s="34"/>
      <c r="Q160" s="34" t="str">
        <f t="shared" si="69"/>
        <v xml:space="preserve"> </v>
      </c>
      <c r="R160" s="34">
        <f>IF(G160="Covid-19 Crisis Grant",H160," ")</f>
        <v>25000</v>
      </c>
      <c r="S160" s="34"/>
      <c r="T160" s="35">
        <f>SUM(I160:R160)</f>
        <v>25000</v>
      </c>
    </row>
    <row r="161" spans="1:24" s="39" customFormat="1" x14ac:dyDescent="0.3">
      <c r="A161" s="36"/>
      <c r="B161" s="31"/>
      <c r="C161" s="37"/>
      <c r="D161" s="38"/>
      <c r="E161" s="31" t="s">
        <v>1</v>
      </c>
      <c r="F161" s="31" t="s">
        <v>2</v>
      </c>
      <c r="G161" s="32" t="s">
        <v>408</v>
      </c>
      <c r="H161" s="33">
        <v>2900</v>
      </c>
      <c r="I161" s="34" t="str">
        <f t="shared" si="58"/>
        <v xml:space="preserve"> </v>
      </c>
      <c r="J161" s="34" t="str">
        <f>IF(G161="Ethnic",H161," ")</f>
        <v xml:space="preserve"> </v>
      </c>
      <c r="K161" s="34" t="str">
        <f>IF(G161="Indigenous",H161," ")</f>
        <v xml:space="preserve"> </v>
      </c>
      <c r="L161" s="34" t="str">
        <f t="shared" si="68"/>
        <v xml:space="preserve"> </v>
      </c>
      <c r="M161" s="34" t="str">
        <f t="shared" si="48"/>
        <v xml:space="preserve"> </v>
      </c>
      <c r="N161" s="34" t="str">
        <f t="shared" si="49"/>
        <v xml:space="preserve"> </v>
      </c>
      <c r="O161" s="34" t="str">
        <f t="shared" si="64"/>
        <v xml:space="preserve"> </v>
      </c>
      <c r="P161" s="34"/>
      <c r="Q161" s="34" t="str">
        <f t="shared" si="69"/>
        <v xml:space="preserve"> </v>
      </c>
      <c r="R161" s="34">
        <f>IF(G161="Covid-19 Crisis Grant",H161," ")</f>
        <v>2900</v>
      </c>
      <c r="S161" s="34"/>
      <c r="T161" s="35">
        <f>SUM(I161:R161)</f>
        <v>2900</v>
      </c>
    </row>
    <row r="162" spans="1:24" s="39" customFormat="1" ht="27.6" x14ac:dyDescent="0.3">
      <c r="A162" s="36"/>
      <c r="B162" s="31" t="s">
        <v>123</v>
      </c>
      <c r="C162" s="37" t="s">
        <v>124</v>
      </c>
      <c r="D162" s="38" t="s">
        <v>4</v>
      </c>
      <c r="E162" s="31" t="s">
        <v>177</v>
      </c>
      <c r="F162" s="31" t="s">
        <v>438</v>
      </c>
      <c r="G162" s="32" t="s">
        <v>396</v>
      </c>
      <c r="H162" s="33">
        <v>8000</v>
      </c>
      <c r="I162" s="34" t="str">
        <f t="shared" si="58"/>
        <v xml:space="preserve"> </v>
      </c>
      <c r="J162" s="34" t="str">
        <f>IF(G162="Ethnic D&amp;O",H162," ")</f>
        <v xml:space="preserve"> </v>
      </c>
      <c r="K162" s="34" t="str">
        <f>IF(G162="Indigenous D&amp;O",H162," ")</f>
        <v xml:space="preserve"> </v>
      </c>
      <c r="L162" s="34" t="str">
        <f t="shared" si="68"/>
        <v xml:space="preserve"> </v>
      </c>
      <c r="M162" s="34" t="str">
        <f t="shared" si="48"/>
        <v xml:space="preserve"> </v>
      </c>
      <c r="N162" s="34" t="str">
        <f t="shared" si="49"/>
        <v xml:space="preserve"> </v>
      </c>
      <c r="O162" s="34">
        <f>IF(G162="Training - Industry capacity &amp; skills development",H162," ")</f>
        <v>8000</v>
      </c>
      <c r="P162" s="34"/>
      <c r="Q162" s="34" t="str">
        <f t="shared" si="69"/>
        <v xml:space="preserve"> </v>
      </c>
      <c r="R162" s="34"/>
      <c r="S162" s="34"/>
      <c r="T162" s="35">
        <f>H162</f>
        <v>8000</v>
      </c>
    </row>
    <row r="163" spans="1:24" s="39" customFormat="1" x14ac:dyDescent="0.3">
      <c r="A163" s="36"/>
      <c r="B163" s="31"/>
      <c r="C163" s="37"/>
      <c r="D163" s="38"/>
      <c r="E163" s="31" t="s">
        <v>5</v>
      </c>
      <c r="F163" s="31" t="s">
        <v>2</v>
      </c>
      <c r="G163" s="32" t="s">
        <v>408</v>
      </c>
      <c r="H163" s="33">
        <v>9251</v>
      </c>
      <c r="I163" s="34" t="str">
        <f t="shared" si="58"/>
        <v xml:space="preserve"> </v>
      </c>
      <c r="J163" s="34" t="str">
        <f>IF(G163="Ethnic",H163," ")</f>
        <v xml:space="preserve"> </v>
      </c>
      <c r="K163" s="34" t="str">
        <f>IF(G163="Indigenous",H163," ")</f>
        <v xml:space="preserve"> </v>
      </c>
      <c r="L163" s="34" t="str">
        <f t="shared" si="68"/>
        <v xml:space="preserve"> </v>
      </c>
      <c r="M163" s="34" t="str">
        <f t="shared" si="48"/>
        <v xml:space="preserve"> </v>
      </c>
      <c r="N163" s="34" t="str">
        <f t="shared" si="49"/>
        <v xml:space="preserve"> </v>
      </c>
      <c r="O163" s="34" t="str">
        <f t="shared" ref="O163:O177" si="71">IF(G163="Training Business",H163," ")</f>
        <v xml:space="preserve"> </v>
      </c>
      <c r="P163" s="34"/>
      <c r="Q163" s="34" t="str">
        <f t="shared" si="69"/>
        <v xml:space="preserve"> </v>
      </c>
      <c r="R163" s="34">
        <f>IF(G163="Covid-19 Crisis Grant",H163," ")</f>
        <v>9251</v>
      </c>
      <c r="S163" s="34"/>
      <c r="T163" s="35">
        <f>SUM(I163:R163)</f>
        <v>9251</v>
      </c>
    </row>
    <row r="164" spans="1:24" s="39" customFormat="1" x14ac:dyDescent="0.3">
      <c r="A164" s="36"/>
      <c r="B164" s="31"/>
      <c r="C164" s="37"/>
      <c r="D164" s="38"/>
      <c r="E164" s="31" t="s">
        <v>1</v>
      </c>
      <c r="F164" s="31" t="s">
        <v>2</v>
      </c>
      <c r="G164" s="32" t="s">
        <v>408</v>
      </c>
      <c r="H164" s="33">
        <v>2900</v>
      </c>
      <c r="I164" s="34" t="str">
        <f t="shared" si="58"/>
        <v xml:space="preserve"> </v>
      </c>
      <c r="J164" s="34" t="str">
        <f>IF(G164="Ethnic",H164," ")</f>
        <v xml:space="preserve"> </v>
      </c>
      <c r="K164" s="34" t="str">
        <f>IF(G164="Indigenous",H164," ")</f>
        <v xml:space="preserve"> </v>
      </c>
      <c r="L164" s="34" t="str">
        <f t="shared" si="68"/>
        <v xml:space="preserve"> </v>
      </c>
      <c r="M164" s="34" t="str">
        <f t="shared" si="48"/>
        <v xml:space="preserve"> </v>
      </c>
      <c r="N164" s="34" t="str">
        <f t="shared" si="49"/>
        <v xml:space="preserve"> </v>
      </c>
      <c r="O164" s="34" t="str">
        <f t="shared" si="71"/>
        <v xml:space="preserve"> </v>
      </c>
      <c r="P164" s="34"/>
      <c r="Q164" s="34" t="str">
        <f t="shared" si="69"/>
        <v xml:space="preserve"> </v>
      </c>
      <c r="R164" s="34">
        <f>IF(G164="Covid-19 Crisis Grant",H164," ")</f>
        <v>2900</v>
      </c>
      <c r="S164" s="34"/>
      <c r="T164" s="35">
        <f>SUM(I164:R164)</f>
        <v>2900</v>
      </c>
    </row>
    <row r="165" spans="1:24" s="39" customFormat="1" x14ac:dyDescent="0.3">
      <c r="A165" s="36"/>
      <c r="B165" s="31" t="s">
        <v>581</v>
      </c>
      <c r="C165" s="37" t="s">
        <v>580</v>
      </c>
      <c r="D165" s="38" t="s">
        <v>4</v>
      </c>
      <c r="E165" s="31" t="s">
        <v>1</v>
      </c>
      <c r="F165" s="31" t="s">
        <v>2</v>
      </c>
      <c r="G165" s="32" t="s">
        <v>408</v>
      </c>
      <c r="H165" s="33">
        <v>2900</v>
      </c>
      <c r="I165" s="34" t="str">
        <f t="shared" ref="I165:I171" si="72">IF(G165="Transmission D&amp;O",H165," ")</f>
        <v xml:space="preserve"> </v>
      </c>
      <c r="J165" s="34" t="str">
        <f>IF(G165="Ethnic",H165," ")</f>
        <v xml:space="preserve"> </v>
      </c>
      <c r="K165" s="34" t="str">
        <f>IF(G165="Indigenous",H165," ")</f>
        <v xml:space="preserve"> </v>
      </c>
      <c r="L165" s="34" t="str">
        <f t="shared" si="68"/>
        <v xml:space="preserve"> </v>
      </c>
      <c r="M165" s="34" t="str">
        <f t="shared" ref="M165:M217" si="73">IF(G165="RPH Tx",H165," ")</f>
        <v xml:space="preserve"> </v>
      </c>
      <c r="N165" s="34" t="str">
        <f t="shared" ref="N165:N176" si="74">IF(G165="Training",H165," ")</f>
        <v xml:space="preserve"> </v>
      </c>
      <c r="O165" s="34" t="str">
        <f t="shared" si="71"/>
        <v xml:space="preserve"> </v>
      </c>
      <c r="P165" s="34"/>
      <c r="Q165" s="34" t="str">
        <f t="shared" si="69"/>
        <v xml:space="preserve"> </v>
      </c>
      <c r="R165" s="34">
        <f>IF(G165="Covid-19 Crisis Grant",H165," ")</f>
        <v>2900</v>
      </c>
      <c r="S165" s="34"/>
      <c r="T165" s="35">
        <f>SUM(I165:R165)</f>
        <v>2900</v>
      </c>
    </row>
    <row r="166" spans="1:24" s="39" customFormat="1" x14ac:dyDescent="0.3">
      <c r="A166" s="36"/>
      <c r="B166" s="31" t="s">
        <v>128</v>
      </c>
      <c r="C166" s="37" t="s">
        <v>374</v>
      </c>
      <c r="D166" s="38" t="s">
        <v>4</v>
      </c>
      <c r="E166" s="31" t="s">
        <v>5</v>
      </c>
      <c r="F166" s="31" t="s">
        <v>2</v>
      </c>
      <c r="G166" s="32" t="s">
        <v>408</v>
      </c>
      <c r="H166" s="33">
        <v>5000</v>
      </c>
      <c r="I166" s="34" t="str">
        <f t="shared" si="72"/>
        <v xml:space="preserve"> </v>
      </c>
      <c r="J166" s="34" t="str">
        <f>IF(G166="Ethnic",H166," ")</f>
        <v xml:space="preserve"> </v>
      </c>
      <c r="K166" s="34" t="str">
        <f>IF(G166="Indigenous",H166," ")</f>
        <v xml:space="preserve"> </v>
      </c>
      <c r="L166" s="34" t="str">
        <f t="shared" si="68"/>
        <v xml:space="preserve"> </v>
      </c>
      <c r="M166" s="34" t="str">
        <f t="shared" si="73"/>
        <v xml:space="preserve"> </v>
      </c>
      <c r="N166" s="34" t="str">
        <f t="shared" si="74"/>
        <v xml:space="preserve"> </v>
      </c>
      <c r="O166" s="34" t="str">
        <f t="shared" si="71"/>
        <v xml:space="preserve"> </v>
      </c>
      <c r="P166" s="34"/>
      <c r="Q166" s="34" t="str">
        <f t="shared" si="69"/>
        <v xml:space="preserve"> </v>
      </c>
      <c r="R166" s="34">
        <f>IF(G166="Covid-19 Crisis Grant",H166," ")</f>
        <v>5000</v>
      </c>
      <c r="S166" s="34"/>
      <c r="T166" s="35">
        <f>SUM(I166:R166)</f>
        <v>5000</v>
      </c>
    </row>
    <row r="167" spans="1:24" s="39" customFormat="1" x14ac:dyDescent="0.3">
      <c r="A167" s="36"/>
      <c r="B167" s="31" t="s">
        <v>173</v>
      </c>
      <c r="C167" s="37" t="s">
        <v>174</v>
      </c>
      <c r="D167" s="38" t="s">
        <v>4</v>
      </c>
      <c r="E167" s="31" t="s">
        <v>5</v>
      </c>
      <c r="F167" s="31" t="s">
        <v>2</v>
      </c>
      <c r="G167" s="32" t="s">
        <v>408</v>
      </c>
      <c r="H167" s="33">
        <v>17000</v>
      </c>
      <c r="I167" s="34" t="str">
        <f t="shared" si="72"/>
        <v xml:space="preserve"> </v>
      </c>
      <c r="J167" s="34" t="str">
        <f>IF(G167="Ethnic",H167," ")</f>
        <v xml:space="preserve"> </v>
      </c>
      <c r="K167" s="34" t="str">
        <f>IF(G167="Indigenous",H167," ")</f>
        <v xml:space="preserve"> </v>
      </c>
      <c r="L167" s="34" t="str">
        <f t="shared" si="68"/>
        <v xml:space="preserve"> </v>
      </c>
      <c r="M167" s="34" t="str">
        <f t="shared" si="73"/>
        <v xml:space="preserve"> </v>
      </c>
      <c r="N167" s="34" t="str">
        <f t="shared" si="74"/>
        <v xml:space="preserve"> </v>
      </c>
      <c r="O167" s="34" t="str">
        <f t="shared" si="71"/>
        <v xml:space="preserve"> </v>
      </c>
      <c r="P167" s="34"/>
      <c r="Q167" s="34" t="str">
        <f t="shared" si="69"/>
        <v xml:space="preserve"> </v>
      </c>
      <c r="R167" s="34">
        <f>IF(G167="Covid-19 Crisis Grant",H167," ")</f>
        <v>17000</v>
      </c>
      <c r="S167" s="34"/>
      <c r="T167" s="35">
        <f>SUM(I167:R167)</f>
        <v>17000</v>
      </c>
    </row>
    <row r="168" spans="1:24" s="39" customFormat="1" ht="27.6" x14ac:dyDescent="0.3">
      <c r="A168" s="36"/>
      <c r="B168" s="31" t="s">
        <v>439</v>
      </c>
      <c r="C168" s="37" t="s">
        <v>53</v>
      </c>
      <c r="D168" s="38" t="s">
        <v>4</v>
      </c>
      <c r="E168" s="31" t="s">
        <v>582</v>
      </c>
      <c r="F168" s="32" t="s">
        <v>586</v>
      </c>
      <c r="G168" s="32" t="s">
        <v>405</v>
      </c>
      <c r="H168" s="33">
        <v>564223</v>
      </c>
      <c r="I168" s="34" t="str">
        <f t="shared" si="72"/>
        <v xml:space="preserve"> </v>
      </c>
      <c r="J168" s="34" t="str">
        <f t="shared" ref="J168:J175" si="75">IF(G168="Ethnic D&amp;O",H168," ")</f>
        <v xml:space="preserve"> </v>
      </c>
      <c r="K168" s="34" t="str">
        <f t="shared" ref="K168:K175" si="76">IF(G168="Indigenous D&amp;O",H168," ")</f>
        <v xml:space="preserve"> </v>
      </c>
      <c r="L168" s="34" t="str">
        <f t="shared" ref="L168:L174" si="77">IF(G168="RPH D&amp;O",H168," ")</f>
        <v xml:space="preserve"> </v>
      </c>
      <c r="M168" s="34" t="str">
        <f t="shared" si="73"/>
        <v xml:space="preserve"> </v>
      </c>
      <c r="N168" s="34" t="str">
        <f t="shared" si="74"/>
        <v xml:space="preserve"> </v>
      </c>
      <c r="O168" s="34" t="str">
        <f t="shared" si="71"/>
        <v xml:space="preserve"> </v>
      </c>
      <c r="P168" s="34"/>
      <c r="Q168" s="34" t="str">
        <f t="shared" si="69"/>
        <v xml:space="preserve"> </v>
      </c>
      <c r="R168" s="34"/>
      <c r="S168" s="34">
        <f>H168</f>
        <v>564223</v>
      </c>
      <c r="T168" s="35">
        <f t="shared" ref="T168:T175" si="78">H168</f>
        <v>564223</v>
      </c>
    </row>
    <row r="169" spans="1:24" s="39" customFormat="1" ht="27.6" x14ac:dyDescent="0.3">
      <c r="A169" s="36"/>
      <c r="B169" s="31"/>
      <c r="C169" s="37"/>
      <c r="D169" s="38"/>
      <c r="E169" s="31" t="s">
        <v>582</v>
      </c>
      <c r="F169" s="32" t="s">
        <v>585</v>
      </c>
      <c r="G169" s="32" t="s">
        <v>401</v>
      </c>
      <c r="H169" s="33">
        <v>595021</v>
      </c>
      <c r="I169" s="34" t="str">
        <f t="shared" si="72"/>
        <v xml:space="preserve"> </v>
      </c>
      <c r="J169" s="34" t="str">
        <f t="shared" si="75"/>
        <v xml:space="preserve"> </v>
      </c>
      <c r="K169" s="34" t="str">
        <f t="shared" si="76"/>
        <v xml:space="preserve"> </v>
      </c>
      <c r="L169" s="34" t="str">
        <f t="shared" si="77"/>
        <v xml:space="preserve"> </v>
      </c>
      <c r="M169" s="34" t="str">
        <f t="shared" si="73"/>
        <v xml:space="preserve"> </v>
      </c>
      <c r="N169" s="34" t="str">
        <f t="shared" si="74"/>
        <v xml:space="preserve"> </v>
      </c>
      <c r="O169" s="34" t="str">
        <f t="shared" si="71"/>
        <v xml:space="preserve"> </v>
      </c>
      <c r="P169" s="34"/>
      <c r="Q169" s="34" t="str">
        <f t="shared" si="69"/>
        <v xml:space="preserve"> </v>
      </c>
      <c r="R169" s="34"/>
      <c r="S169" s="34">
        <f>H169</f>
        <v>595021</v>
      </c>
      <c r="T169" s="35">
        <f t="shared" si="78"/>
        <v>595021</v>
      </c>
      <c r="V169" s="33"/>
      <c r="W169" s="33"/>
      <c r="X169" s="43"/>
    </row>
    <row r="170" spans="1:24" s="39" customFormat="1" ht="27.6" x14ac:dyDescent="0.3">
      <c r="A170" s="36"/>
      <c r="B170" s="31"/>
      <c r="C170" s="37"/>
      <c r="D170" s="38"/>
      <c r="E170" s="31" t="s">
        <v>582</v>
      </c>
      <c r="F170" s="32" t="s">
        <v>587</v>
      </c>
      <c r="G170" s="32" t="s">
        <v>403</v>
      </c>
      <c r="H170" s="33">
        <v>800206</v>
      </c>
      <c r="I170" s="34" t="str">
        <f t="shared" si="72"/>
        <v xml:space="preserve"> </v>
      </c>
      <c r="J170" s="34" t="str">
        <f t="shared" si="75"/>
        <v xml:space="preserve"> </v>
      </c>
      <c r="K170" s="34" t="str">
        <f t="shared" si="76"/>
        <v xml:space="preserve"> </v>
      </c>
      <c r="L170" s="34" t="str">
        <f t="shared" si="77"/>
        <v xml:space="preserve"> </v>
      </c>
      <c r="M170" s="34" t="str">
        <f t="shared" si="73"/>
        <v xml:space="preserve"> </v>
      </c>
      <c r="N170" s="34" t="str">
        <f t="shared" si="74"/>
        <v xml:space="preserve"> </v>
      </c>
      <c r="O170" s="34" t="str">
        <f t="shared" si="71"/>
        <v xml:space="preserve"> </v>
      </c>
      <c r="P170" s="34"/>
      <c r="Q170" s="34">
        <v>800206</v>
      </c>
      <c r="R170" s="34"/>
      <c r="S170" s="34"/>
      <c r="T170" s="35">
        <f t="shared" si="78"/>
        <v>800206</v>
      </c>
    </row>
    <row r="171" spans="1:24" s="39" customFormat="1" ht="27.6" x14ac:dyDescent="0.3">
      <c r="A171" s="36"/>
      <c r="B171" s="31"/>
      <c r="C171" s="37"/>
      <c r="D171" s="38"/>
      <c r="E171" s="31" t="s">
        <v>582</v>
      </c>
      <c r="F171" s="37" t="s">
        <v>588</v>
      </c>
      <c r="G171" s="32" t="s">
        <v>440</v>
      </c>
      <c r="H171" s="33">
        <v>4280000</v>
      </c>
      <c r="I171" s="34" t="str">
        <f t="shared" si="72"/>
        <v xml:space="preserve"> </v>
      </c>
      <c r="J171" s="34" t="str">
        <f t="shared" si="75"/>
        <v xml:space="preserve"> </v>
      </c>
      <c r="K171" s="34" t="str">
        <f t="shared" si="76"/>
        <v xml:space="preserve"> </v>
      </c>
      <c r="L171" s="34" t="str">
        <f t="shared" si="77"/>
        <v xml:space="preserve"> </v>
      </c>
      <c r="M171" s="34" t="str">
        <f t="shared" si="73"/>
        <v xml:space="preserve"> </v>
      </c>
      <c r="N171" s="34" t="str">
        <f t="shared" si="74"/>
        <v xml:space="preserve"> </v>
      </c>
      <c r="O171" s="34" t="str">
        <f t="shared" si="71"/>
        <v xml:space="preserve"> </v>
      </c>
      <c r="P171" s="34"/>
      <c r="Q171" s="34" t="str">
        <f t="shared" ref="Q171:Q178" si="79">IF(G171="General D&amp;O",H171," ")</f>
        <v xml:space="preserve"> </v>
      </c>
      <c r="R171" s="34"/>
      <c r="S171" s="34">
        <f>H171</f>
        <v>4280000</v>
      </c>
      <c r="T171" s="35">
        <f t="shared" si="78"/>
        <v>4280000</v>
      </c>
    </row>
    <row r="172" spans="1:24" s="39" customFormat="1" ht="27.6" x14ac:dyDescent="0.3">
      <c r="A172" s="36"/>
      <c r="B172" s="31"/>
      <c r="C172" s="37"/>
      <c r="D172" s="38"/>
      <c r="E172" s="31" t="s">
        <v>582</v>
      </c>
      <c r="F172" s="37" t="s">
        <v>589</v>
      </c>
      <c r="G172" s="32" t="s">
        <v>402</v>
      </c>
      <c r="H172" s="33">
        <v>84050</v>
      </c>
      <c r="I172" s="34">
        <v>84050</v>
      </c>
      <c r="J172" s="34" t="str">
        <f t="shared" si="75"/>
        <v xml:space="preserve"> </v>
      </c>
      <c r="K172" s="34" t="str">
        <f t="shared" si="76"/>
        <v xml:space="preserve"> </v>
      </c>
      <c r="L172" s="34" t="str">
        <f t="shared" si="77"/>
        <v xml:space="preserve"> </v>
      </c>
      <c r="M172" s="34" t="str">
        <f t="shared" si="73"/>
        <v xml:space="preserve"> </v>
      </c>
      <c r="N172" s="34" t="str">
        <f t="shared" si="74"/>
        <v xml:space="preserve"> </v>
      </c>
      <c r="O172" s="34" t="str">
        <f t="shared" si="71"/>
        <v xml:space="preserve"> </v>
      </c>
      <c r="P172" s="34"/>
      <c r="Q172" s="34" t="str">
        <f t="shared" si="79"/>
        <v xml:space="preserve"> </v>
      </c>
      <c r="R172" s="34"/>
      <c r="S172" s="34"/>
      <c r="T172" s="35">
        <f t="shared" si="78"/>
        <v>84050</v>
      </c>
    </row>
    <row r="173" spans="1:24" s="39" customFormat="1" ht="27.6" x14ac:dyDescent="0.3">
      <c r="A173" s="36"/>
      <c r="B173" s="31"/>
      <c r="C173" s="37"/>
      <c r="D173" s="38"/>
      <c r="E173" s="31" t="s">
        <v>582</v>
      </c>
      <c r="F173" s="32" t="s">
        <v>590</v>
      </c>
      <c r="G173" s="32" t="s">
        <v>404</v>
      </c>
      <c r="H173" s="33">
        <v>720000</v>
      </c>
      <c r="I173" s="34" t="str">
        <f t="shared" ref="I173:I223" si="80">IF(G173="Transmission D&amp;O",H173," ")</f>
        <v xml:space="preserve"> </v>
      </c>
      <c r="J173" s="34" t="str">
        <f t="shared" si="75"/>
        <v xml:space="preserve"> </v>
      </c>
      <c r="K173" s="34" t="str">
        <f t="shared" si="76"/>
        <v xml:space="preserve"> </v>
      </c>
      <c r="L173" s="34" t="str">
        <f t="shared" si="77"/>
        <v xml:space="preserve"> </v>
      </c>
      <c r="M173" s="34" t="str">
        <f t="shared" si="73"/>
        <v xml:space="preserve"> </v>
      </c>
      <c r="N173" s="34" t="str">
        <f t="shared" si="74"/>
        <v xml:space="preserve"> </v>
      </c>
      <c r="O173" s="34" t="str">
        <f t="shared" si="71"/>
        <v xml:space="preserve"> </v>
      </c>
      <c r="P173" s="34"/>
      <c r="Q173" s="34" t="str">
        <f t="shared" si="79"/>
        <v xml:space="preserve"> </v>
      </c>
      <c r="R173" s="34"/>
      <c r="S173" s="34">
        <f>H173</f>
        <v>720000</v>
      </c>
      <c r="T173" s="35">
        <f t="shared" si="78"/>
        <v>720000</v>
      </c>
    </row>
    <row r="174" spans="1:24" s="39" customFormat="1" x14ac:dyDescent="0.3">
      <c r="A174" s="36"/>
      <c r="B174" s="31"/>
      <c r="C174" s="37"/>
      <c r="D174" s="38"/>
      <c r="E174" s="31" t="s">
        <v>321</v>
      </c>
      <c r="F174" s="31" t="s">
        <v>322</v>
      </c>
      <c r="G174" s="32" t="s">
        <v>322</v>
      </c>
      <c r="H174" s="33">
        <v>700000</v>
      </c>
      <c r="I174" s="34" t="str">
        <f t="shared" si="80"/>
        <v xml:space="preserve"> </v>
      </c>
      <c r="J174" s="34" t="str">
        <f t="shared" si="75"/>
        <v xml:space="preserve"> </v>
      </c>
      <c r="K174" s="34" t="str">
        <f t="shared" si="76"/>
        <v xml:space="preserve"> </v>
      </c>
      <c r="L174" s="34" t="str">
        <f t="shared" si="77"/>
        <v xml:space="preserve"> </v>
      </c>
      <c r="M174" s="34" t="str">
        <f t="shared" si="73"/>
        <v xml:space="preserve"> </v>
      </c>
      <c r="N174" s="34" t="str">
        <f t="shared" si="74"/>
        <v xml:space="preserve"> </v>
      </c>
      <c r="O174" s="34" t="str">
        <f t="shared" si="71"/>
        <v xml:space="preserve"> </v>
      </c>
      <c r="P174" s="34"/>
      <c r="Q174" s="34" t="str">
        <f t="shared" si="79"/>
        <v xml:space="preserve"> </v>
      </c>
      <c r="R174" s="34"/>
      <c r="S174" s="34">
        <f>H174</f>
        <v>700000</v>
      </c>
      <c r="T174" s="35">
        <f t="shared" si="78"/>
        <v>700000</v>
      </c>
    </row>
    <row r="175" spans="1:24" s="39" customFormat="1" ht="27.6" x14ac:dyDescent="0.3">
      <c r="A175" s="40"/>
      <c r="B175" s="31" t="s">
        <v>326</v>
      </c>
      <c r="C175" s="37" t="s">
        <v>327</v>
      </c>
      <c r="D175" s="38" t="s">
        <v>4</v>
      </c>
      <c r="E175" s="31" t="s">
        <v>9</v>
      </c>
      <c r="F175" s="31" t="s">
        <v>583</v>
      </c>
      <c r="G175" s="32" t="s">
        <v>391</v>
      </c>
      <c r="H175" s="33">
        <v>40597</v>
      </c>
      <c r="I175" s="34">
        <f t="shared" si="80"/>
        <v>40597</v>
      </c>
      <c r="J175" s="34" t="str">
        <f t="shared" si="75"/>
        <v xml:space="preserve"> </v>
      </c>
      <c r="K175" s="34" t="str">
        <f t="shared" si="76"/>
        <v xml:space="preserve"> </v>
      </c>
      <c r="L175" s="34" t="str">
        <f>IF(G175="RPH",H175," ")</f>
        <v xml:space="preserve"> </v>
      </c>
      <c r="M175" s="34" t="str">
        <f t="shared" si="73"/>
        <v xml:space="preserve"> </v>
      </c>
      <c r="N175" s="34" t="str">
        <f t="shared" si="74"/>
        <v xml:space="preserve"> </v>
      </c>
      <c r="O175" s="34" t="str">
        <f t="shared" si="71"/>
        <v xml:space="preserve"> </v>
      </c>
      <c r="P175" s="34"/>
      <c r="Q175" s="34" t="str">
        <f t="shared" si="79"/>
        <v xml:space="preserve"> </v>
      </c>
      <c r="R175" s="34"/>
      <c r="S175" s="34"/>
      <c r="T175" s="35">
        <f t="shared" si="78"/>
        <v>40597</v>
      </c>
    </row>
    <row r="176" spans="1:24" s="39" customFormat="1" x14ac:dyDescent="0.3">
      <c r="A176" s="36"/>
      <c r="B176" s="31"/>
      <c r="C176" s="37"/>
      <c r="D176" s="38"/>
      <c r="E176" s="31" t="s">
        <v>1</v>
      </c>
      <c r="F176" s="31" t="s">
        <v>2</v>
      </c>
      <c r="G176" s="32" t="s">
        <v>408</v>
      </c>
      <c r="H176" s="33">
        <v>2900</v>
      </c>
      <c r="I176" s="34" t="str">
        <f t="shared" si="80"/>
        <v xml:space="preserve"> </v>
      </c>
      <c r="J176" s="34" t="str">
        <f>IF(G176="Ethnic",H176," ")</f>
        <v xml:space="preserve"> </v>
      </c>
      <c r="K176" s="34" t="str">
        <f>IF(G176="Indigenous",H176," ")</f>
        <v xml:space="preserve"> </v>
      </c>
      <c r="L176" s="34" t="str">
        <f>IF(G176="RPH",H176," ")</f>
        <v xml:space="preserve"> </v>
      </c>
      <c r="M176" s="34" t="str">
        <f t="shared" si="73"/>
        <v xml:space="preserve"> </v>
      </c>
      <c r="N176" s="34" t="str">
        <f t="shared" si="74"/>
        <v xml:space="preserve"> </v>
      </c>
      <c r="O176" s="34" t="str">
        <f t="shared" si="71"/>
        <v xml:space="preserve"> </v>
      </c>
      <c r="P176" s="34"/>
      <c r="Q176" s="34" t="str">
        <f t="shared" si="79"/>
        <v xml:space="preserve"> </v>
      </c>
      <c r="R176" s="34">
        <f>IF(G176="Covid-19 Crisis Grant",H176," ")</f>
        <v>2900</v>
      </c>
      <c r="S176" s="34"/>
      <c r="T176" s="35">
        <f>SUM(I176:R176)</f>
        <v>2900</v>
      </c>
    </row>
    <row r="177" spans="1:20" s="39" customFormat="1" ht="27.6" x14ac:dyDescent="0.3">
      <c r="A177" s="36"/>
      <c r="B177" s="31" t="s">
        <v>330</v>
      </c>
      <c r="C177" s="37" t="s">
        <v>53</v>
      </c>
      <c r="D177" s="38" t="s">
        <v>4</v>
      </c>
      <c r="E177" s="31" t="s">
        <v>582</v>
      </c>
      <c r="F177" s="31" t="s">
        <v>584</v>
      </c>
      <c r="G177" s="32" t="s">
        <v>441</v>
      </c>
      <c r="H177" s="33">
        <v>400000</v>
      </c>
      <c r="I177" s="34" t="str">
        <f t="shared" si="80"/>
        <v xml:space="preserve"> </v>
      </c>
      <c r="J177" s="34" t="str">
        <f>IF(G177="Ethnic D&amp;O",H177," ")</f>
        <v xml:space="preserve"> </v>
      </c>
      <c r="K177" s="34" t="str">
        <f>IF(G177="Indigenous D&amp;O",H177," ")</f>
        <v xml:space="preserve"> </v>
      </c>
      <c r="L177" s="34" t="str">
        <f>IF(G177="RPH D&amp;O",H177," ")</f>
        <v xml:space="preserve"> </v>
      </c>
      <c r="M177" s="34" t="str">
        <f t="shared" si="73"/>
        <v xml:space="preserve"> </v>
      </c>
      <c r="N177" s="34">
        <v>400000</v>
      </c>
      <c r="O177" s="34" t="str">
        <f t="shared" si="71"/>
        <v xml:space="preserve"> </v>
      </c>
      <c r="P177" s="34"/>
      <c r="Q177" s="34" t="str">
        <f t="shared" si="79"/>
        <v xml:space="preserve"> </v>
      </c>
      <c r="R177" s="34"/>
      <c r="S177" s="34"/>
      <c r="T177" s="35">
        <f>H177</f>
        <v>400000</v>
      </c>
    </row>
    <row r="178" spans="1:20" s="39" customFormat="1" ht="27.6" x14ac:dyDescent="0.3">
      <c r="A178" s="36"/>
      <c r="B178" s="31"/>
      <c r="C178" s="37"/>
      <c r="D178" s="38"/>
      <c r="E178" s="31" t="s">
        <v>331</v>
      </c>
      <c r="F178" s="32" t="s">
        <v>734</v>
      </c>
      <c r="G178" s="32" t="s">
        <v>442</v>
      </c>
      <c r="H178" s="33">
        <v>449256</v>
      </c>
      <c r="I178" s="34" t="str">
        <f t="shared" si="80"/>
        <v xml:space="preserve"> </v>
      </c>
      <c r="J178" s="34" t="str">
        <f>IF(G178="Ethnic D&amp;O",H178," ")</f>
        <v xml:space="preserve"> </v>
      </c>
      <c r="K178" s="34" t="str">
        <f>IF(G178="Indigenous D&amp;O",H178," ")</f>
        <v xml:space="preserve"> </v>
      </c>
      <c r="L178" s="34" t="str">
        <f>IF(G178="RPH D&amp;O",H178," ")</f>
        <v xml:space="preserve"> </v>
      </c>
      <c r="M178" s="34" t="str">
        <f t="shared" si="73"/>
        <v xml:space="preserve"> </v>
      </c>
      <c r="N178" s="34" t="str">
        <f t="shared" ref="N178:N228" si="81">IF(G178="Training",H178," ")</f>
        <v xml:space="preserve"> </v>
      </c>
      <c r="O178" s="34">
        <v>449256</v>
      </c>
      <c r="P178" s="34"/>
      <c r="Q178" s="34" t="str">
        <f t="shared" si="79"/>
        <v xml:space="preserve"> </v>
      </c>
      <c r="R178" s="34"/>
      <c r="S178" s="34"/>
      <c r="T178" s="35">
        <f>H178</f>
        <v>449256</v>
      </c>
    </row>
    <row r="179" spans="1:20" s="39" customFormat="1" ht="27.6" x14ac:dyDescent="0.3">
      <c r="A179" s="36"/>
      <c r="B179" s="31" t="s">
        <v>343</v>
      </c>
      <c r="C179" s="37" t="s">
        <v>344</v>
      </c>
      <c r="D179" s="38" t="s">
        <v>4</v>
      </c>
      <c r="E179" s="31" t="s">
        <v>12</v>
      </c>
      <c r="F179" s="31" t="s">
        <v>538</v>
      </c>
      <c r="G179" s="32" t="s">
        <v>399</v>
      </c>
      <c r="H179" s="33">
        <v>9360</v>
      </c>
      <c r="I179" s="34" t="str">
        <f t="shared" si="80"/>
        <v xml:space="preserve"> </v>
      </c>
      <c r="J179" s="34" t="str">
        <f>IF(G179="Ethnic Content",H179," ")</f>
        <v xml:space="preserve"> </v>
      </c>
      <c r="K179" s="34">
        <f>IF(G179="Indigenous Content",H179," ")</f>
        <v>9360</v>
      </c>
      <c r="L179" s="34" t="str">
        <f>IF(G179="RPH Content",H179," ")</f>
        <v xml:space="preserve"> </v>
      </c>
      <c r="M179" s="34" t="str">
        <f t="shared" si="73"/>
        <v xml:space="preserve"> </v>
      </c>
      <c r="N179" s="34" t="str">
        <f t="shared" si="81"/>
        <v xml:space="preserve"> </v>
      </c>
      <c r="O179" s="34" t="str">
        <f t="shared" ref="O179:O194" si="82">IF(G179="Training Business",H179," ")</f>
        <v xml:space="preserve"> </v>
      </c>
      <c r="P179" s="34"/>
      <c r="Q179" s="34" t="str">
        <f>IF(G179="General Content",H179," ")</f>
        <v xml:space="preserve"> </v>
      </c>
      <c r="R179" s="34"/>
      <c r="S179" s="34"/>
      <c r="T179" s="41">
        <f>SUM(I179:R179)</f>
        <v>9360</v>
      </c>
    </row>
    <row r="180" spans="1:20" s="39" customFormat="1" x14ac:dyDescent="0.3">
      <c r="A180" s="36"/>
      <c r="B180" s="31" t="s">
        <v>592</v>
      </c>
      <c r="C180" s="37" t="s">
        <v>591</v>
      </c>
      <c r="D180" s="38" t="s">
        <v>4</v>
      </c>
      <c r="E180" s="31" t="s">
        <v>1</v>
      </c>
      <c r="F180" s="31" t="s">
        <v>2</v>
      </c>
      <c r="G180" s="32" t="s">
        <v>408</v>
      </c>
      <c r="H180" s="33">
        <v>1435</v>
      </c>
      <c r="I180" s="34" t="str">
        <f t="shared" si="80"/>
        <v xml:space="preserve"> </v>
      </c>
      <c r="J180" s="34" t="str">
        <f>IF(G180="Ethnic",H180," ")</f>
        <v xml:space="preserve"> </v>
      </c>
      <c r="K180" s="34" t="str">
        <f>IF(G180="Indigenous",H180," ")</f>
        <v xml:space="preserve"> </v>
      </c>
      <c r="L180" s="34" t="str">
        <f t="shared" ref="L180:L186" si="83">IF(G180="RPH",H180," ")</f>
        <v xml:space="preserve"> </v>
      </c>
      <c r="M180" s="34" t="str">
        <f t="shared" si="73"/>
        <v xml:space="preserve"> </v>
      </c>
      <c r="N180" s="34" t="str">
        <f t="shared" si="81"/>
        <v xml:space="preserve"> </v>
      </c>
      <c r="O180" s="34" t="str">
        <f t="shared" si="82"/>
        <v xml:space="preserve"> </v>
      </c>
      <c r="P180" s="34"/>
      <c r="Q180" s="34" t="str">
        <f t="shared" ref="Q180:Q191" si="84">IF(G180="General D&amp;O",H180," ")</f>
        <v xml:space="preserve"> </v>
      </c>
      <c r="R180" s="34">
        <f>IF(G180="Covid-19 Crisis Grant",H180," ")</f>
        <v>1435</v>
      </c>
      <c r="S180" s="34"/>
      <c r="T180" s="35">
        <f>SUM(I180:R180)</f>
        <v>1435</v>
      </c>
    </row>
    <row r="181" spans="1:20" s="39" customFormat="1" x14ac:dyDescent="0.3">
      <c r="A181" s="36"/>
      <c r="B181" s="31" t="s">
        <v>349</v>
      </c>
      <c r="C181" s="37" t="s">
        <v>350</v>
      </c>
      <c r="D181" s="38" t="s">
        <v>4</v>
      </c>
      <c r="E181" s="31" t="s">
        <v>1</v>
      </c>
      <c r="F181" s="31" t="s">
        <v>2</v>
      </c>
      <c r="G181" s="32" t="s">
        <v>408</v>
      </c>
      <c r="H181" s="33">
        <v>2900</v>
      </c>
      <c r="I181" s="34" t="str">
        <f t="shared" si="80"/>
        <v xml:space="preserve"> </v>
      </c>
      <c r="J181" s="34" t="str">
        <f>IF(G181="Ethnic",H181," ")</f>
        <v xml:space="preserve"> </v>
      </c>
      <c r="K181" s="34" t="str">
        <f>IF(G181="Indigenous",H181," ")</f>
        <v xml:space="preserve"> </v>
      </c>
      <c r="L181" s="34" t="str">
        <f t="shared" si="83"/>
        <v xml:space="preserve"> </v>
      </c>
      <c r="M181" s="34" t="str">
        <f t="shared" si="73"/>
        <v xml:space="preserve"> </v>
      </c>
      <c r="N181" s="34" t="str">
        <f t="shared" si="81"/>
        <v xml:space="preserve"> </v>
      </c>
      <c r="O181" s="34" t="str">
        <f t="shared" si="82"/>
        <v xml:space="preserve"> </v>
      </c>
      <c r="P181" s="34"/>
      <c r="Q181" s="34" t="str">
        <f t="shared" si="84"/>
        <v xml:space="preserve"> </v>
      </c>
      <c r="R181" s="34">
        <f>IF(G181="Covid-19 Crisis Grant",H181," ")</f>
        <v>2900</v>
      </c>
      <c r="S181" s="34"/>
      <c r="T181" s="35">
        <f>SUM(I181:R181)</f>
        <v>2900</v>
      </c>
    </row>
    <row r="182" spans="1:20" s="39" customFormat="1" ht="27.6" x14ac:dyDescent="0.3">
      <c r="A182" s="36"/>
      <c r="B182" s="31" t="s">
        <v>443</v>
      </c>
      <c r="C182" s="37" t="s">
        <v>47</v>
      </c>
      <c r="D182" s="38" t="s">
        <v>4</v>
      </c>
      <c r="E182" s="31" t="s">
        <v>5</v>
      </c>
      <c r="F182" s="31" t="s">
        <v>2</v>
      </c>
      <c r="G182" s="32" t="s">
        <v>408</v>
      </c>
      <c r="H182" s="33">
        <v>5000</v>
      </c>
      <c r="I182" s="34" t="str">
        <f t="shared" si="80"/>
        <v xml:space="preserve"> </v>
      </c>
      <c r="J182" s="34" t="str">
        <f>IF(G182="Ethnic",H182," ")</f>
        <v xml:space="preserve"> </v>
      </c>
      <c r="K182" s="34" t="str">
        <f>IF(G182="Indigenous",H182," ")</f>
        <v xml:space="preserve"> </v>
      </c>
      <c r="L182" s="34" t="str">
        <f t="shared" si="83"/>
        <v xml:space="preserve"> </v>
      </c>
      <c r="M182" s="34" t="str">
        <f t="shared" si="73"/>
        <v xml:space="preserve"> </v>
      </c>
      <c r="N182" s="34" t="str">
        <f t="shared" si="81"/>
        <v xml:space="preserve"> </v>
      </c>
      <c r="O182" s="34" t="str">
        <f t="shared" si="82"/>
        <v xml:space="preserve"> </v>
      </c>
      <c r="P182" s="34"/>
      <c r="Q182" s="34" t="str">
        <f t="shared" si="84"/>
        <v xml:space="preserve"> </v>
      </c>
      <c r="R182" s="34">
        <f>IF(G182="Covid-19 Crisis Grant",H182," ")</f>
        <v>5000</v>
      </c>
      <c r="S182" s="34"/>
      <c r="T182" s="35">
        <f>SUM(I182:R182)</f>
        <v>5000</v>
      </c>
    </row>
    <row r="183" spans="1:20" s="39" customFormat="1" ht="41.4" x14ac:dyDescent="0.3">
      <c r="A183" s="36"/>
      <c r="B183" s="31" t="s">
        <v>596</v>
      </c>
      <c r="C183" s="37" t="s">
        <v>371</v>
      </c>
      <c r="D183" s="38" t="s">
        <v>4</v>
      </c>
      <c r="E183" s="31" t="s">
        <v>9</v>
      </c>
      <c r="F183" s="31" t="s">
        <v>594</v>
      </c>
      <c r="G183" s="32" t="s">
        <v>391</v>
      </c>
      <c r="H183" s="33">
        <v>331785</v>
      </c>
      <c r="I183" s="34">
        <v>117239</v>
      </c>
      <c r="J183" s="34" t="str">
        <f>IF(G183="Ethnic D&amp;O",H183," ")</f>
        <v xml:space="preserve"> </v>
      </c>
      <c r="K183" s="34" t="str">
        <f>IF(G183="Indigenous D&amp;O",H183," ")</f>
        <v xml:space="preserve"> </v>
      </c>
      <c r="L183" s="34">
        <v>150986</v>
      </c>
      <c r="M183" s="34">
        <v>63560</v>
      </c>
      <c r="N183" s="34" t="str">
        <f t="shared" si="81"/>
        <v xml:space="preserve"> </v>
      </c>
      <c r="O183" s="34" t="str">
        <f t="shared" si="82"/>
        <v xml:space="preserve"> </v>
      </c>
      <c r="P183" s="34"/>
      <c r="Q183" s="34" t="str">
        <f t="shared" si="84"/>
        <v xml:space="preserve"> </v>
      </c>
      <c r="R183" s="34"/>
      <c r="S183" s="34"/>
      <c r="T183" s="35">
        <f>H183</f>
        <v>331785</v>
      </c>
    </row>
    <row r="184" spans="1:20" s="39" customFormat="1" x14ac:dyDescent="0.3">
      <c r="A184" s="36"/>
      <c r="B184" s="31"/>
      <c r="C184" s="37"/>
      <c r="D184" s="38"/>
      <c r="E184" s="31" t="s">
        <v>5</v>
      </c>
      <c r="F184" s="31" t="s">
        <v>2</v>
      </c>
      <c r="G184" s="32" t="s">
        <v>134</v>
      </c>
      <c r="H184" s="33">
        <v>5000</v>
      </c>
      <c r="I184" s="34" t="str">
        <f t="shared" si="80"/>
        <v xml:space="preserve"> </v>
      </c>
      <c r="J184" s="34" t="str">
        <f>IF(G184="Ethnic",H184," ")</f>
        <v xml:space="preserve"> </v>
      </c>
      <c r="K184" s="34" t="str">
        <f>IF(G184="Indigenous",H184," ")</f>
        <v xml:space="preserve"> </v>
      </c>
      <c r="L184" s="34">
        <f t="shared" si="83"/>
        <v>5000</v>
      </c>
      <c r="M184" s="34" t="str">
        <f t="shared" si="73"/>
        <v xml:space="preserve"> </v>
      </c>
      <c r="N184" s="34" t="str">
        <f t="shared" si="81"/>
        <v xml:space="preserve"> </v>
      </c>
      <c r="O184" s="34" t="str">
        <f t="shared" si="82"/>
        <v xml:space="preserve"> </v>
      </c>
      <c r="P184" s="34"/>
      <c r="Q184" s="34" t="str">
        <f t="shared" si="84"/>
        <v xml:space="preserve"> </v>
      </c>
      <c r="R184" s="34" t="str">
        <f>IF(G184="Covid-19 Crisis Grant",H184," ")</f>
        <v xml:space="preserve"> </v>
      </c>
      <c r="S184" s="34"/>
      <c r="T184" s="35">
        <f>SUM(I184:R184)</f>
        <v>5000</v>
      </c>
    </row>
    <row r="185" spans="1:20" s="39" customFormat="1" x14ac:dyDescent="0.3">
      <c r="A185" s="36"/>
      <c r="B185" s="31"/>
      <c r="C185" s="37"/>
      <c r="D185" s="38"/>
      <c r="E185" s="31" t="s">
        <v>1</v>
      </c>
      <c r="F185" s="31" t="s">
        <v>2</v>
      </c>
      <c r="G185" s="32" t="s">
        <v>408</v>
      </c>
      <c r="H185" s="33">
        <v>19599</v>
      </c>
      <c r="I185" s="34" t="str">
        <f t="shared" si="80"/>
        <v xml:space="preserve"> </v>
      </c>
      <c r="J185" s="34" t="str">
        <f>IF(G185="Ethnic",H185," ")</f>
        <v xml:space="preserve"> </v>
      </c>
      <c r="K185" s="34" t="str">
        <f>IF(G185="Indigenous",H185," ")</f>
        <v xml:space="preserve"> </v>
      </c>
      <c r="L185" s="34">
        <v>16836</v>
      </c>
      <c r="M185" s="34" t="str">
        <f t="shared" si="73"/>
        <v xml:space="preserve"> </v>
      </c>
      <c r="N185" s="34" t="str">
        <f t="shared" si="81"/>
        <v xml:space="preserve"> </v>
      </c>
      <c r="O185" s="34" t="str">
        <f t="shared" si="82"/>
        <v xml:space="preserve"> </v>
      </c>
      <c r="P185" s="34"/>
      <c r="Q185" s="34" t="str">
        <f t="shared" si="84"/>
        <v xml:space="preserve"> </v>
      </c>
      <c r="R185" s="34">
        <v>2763</v>
      </c>
      <c r="S185" s="34"/>
      <c r="T185" s="35">
        <f>SUM(I185:R185)</f>
        <v>19599</v>
      </c>
    </row>
    <row r="186" spans="1:20" s="39" customFormat="1" x14ac:dyDescent="0.3">
      <c r="A186" s="36"/>
      <c r="B186" s="31" t="s">
        <v>593</v>
      </c>
      <c r="C186" s="37" t="s">
        <v>374</v>
      </c>
      <c r="D186" s="38" t="s">
        <v>4</v>
      </c>
      <c r="E186" s="31" t="s">
        <v>1</v>
      </c>
      <c r="F186" s="31" t="s">
        <v>2</v>
      </c>
      <c r="G186" s="32" t="s">
        <v>408</v>
      </c>
      <c r="H186" s="33">
        <v>2900</v>
      </c>
      <c r="I186" s="34" t="str">
        <f t="shared" si="80"/>
        <v xml:space="preserve"> </v>
      </c>
      <c r="J186" s="34" t="str">
        <f>IF(G186="Ethnic",H186," ")</f>
        <v xml:space="preserve"> </v>
      </c>
      <c r="K186" s="34" t="str">
        <f>IF(G186="Indigenous",H186," ")</f>
        <v xml:space="preserve"> </v>
      </c>
      <c r="L186" s="34" t="str">
        <f t="shared" si="83"/>
        <v xml:space="preserve"> </v>
      </c>
      <c r="M186" s="34" t="str">
        <f t="shared" si="73"/>
        <v xml:space="preserve"> </v>
      </c>
      <c r="N186" s="34" t="str">
        <f t="shared" si="81"/>
        <v xml:space="preserve"> </v>
      </c>
      <c r="O186" s="34" t="str">
        <f t="shared" si="82"/>
        <v xml:space="preserve"> </v>
      </c>
      <c r="P186" s="34"/>
      <c r="Q186" s="34" t="str">
        <f t="shared" si="84"/>
        <v xml:space="preserve"> </v>
      </c>
      <c r="R186" s="34">
        <f>IF(G186="Covid-19 Crisis Grant",H186," ")</f>
        <v>2900</v>
      </c>
      <c r="S186" s="34"/>
      <c r="T186" s="35">
        <f>SUM(I186:R186)</f>
        <v>2900</v>
      </c>
    </row>
    <row r="187" spans="1:20" s="39" customFormat="1" x14ac:dyDescent="0.3">
      <c r="A187" s="36"/>
      <c r="B187" s="31" t="s">
        <v>595</v>
      </c>
      <c r="C187" s="37" t="s">
        <v>53</v>
      </c>
      <c r="D187" s="38" t="s">
        <v>4</v>
      </c>
      <c r="E187" s="31" t="s">
        <v>321</v>
      </c>
      <c r="F187" s="31" t="s">
        <v>597</v>
      </c>
      <c r="G187" s="32" t="s">
        <v>407</v>
      </c>
      <c r="H187" s="33">
        <v>174981</v>
      </c>
      <c r="I187" s="34" t="str">
        <f t="shared" si="80"/>
        <v xml:space="preserve"> </v>
      </c>
      <c r="J187" s="34" t="str">
        <f>IF(G187="Ethnic D&amp;O",H187," ")</f>
        <v xml:space="preserve"> </v>
      </c>
      <c r="K187" s="34" t="str">
        <f>IF(G187="Indigenous D&amp;O",H187," ")</f>
        <v xml:space="preserve"> </v>
      </c>
      <c r="L187" s="34">
        <v>174981</v>
      </c>
      <c r="M187" s="34" t="str">
        <f t="shared" si="73"/>
        <v xml:space="preserve"> </v>
      </c>
      <c r="N187" s="34" t="str">
        <f t="shared" si="81"/>
        <v xml:space="preserve"> </v>
      </c>
      <c r="O187" s="34" t="str">
        <f t="shared" si="82"/>
        <v xml:space="preserve"> </v>
      </c>
      <c r="P187" s="34"/>
      <c r="Q187" s="34" t="str">
        <f t="shared" si="84"/>
        <v xml:space="preserve"> </v>
      </c>
      <c r="R187" s="34"/>
      <c r="S187" s="34"/>
      <c r="T187" s="35">
        <f>H187</f>
        <v>174981</v>
      </c>
    </row>
    <row r="188" spans="1:20" s="39" customFormat="1" x14ac:dyDescent="0.3">
      <c r="A188" s="36"/>
      <c r="B188" s="31" t="s">
        <v>377</v>
      </c>
      <c r="C188" s="37" t="s">
        <v>378</v>
      </c>
      <c r="D188" s="38" t="s">
        <v>4</v>
      </c>
      <c r="E188" s="31" t="s">
        <v>1</v>
      </c>
      <c r="F188" s="31" t="s">
        <v>2</v>
      </c>
      <c r="G188" s="32" t="s">
        <v>408</v>
      </c>
      <c r="H188" s="33">
        <v>2900</v>
      </c>
      <c r="I188" s="34" t="str">
        <f t="shared" si="80"/>
        <v xml:space="preserve"> </v>
      </c>
      <c r="J188" s="34" t="str">
        <f>IF(G188="Ethnic",H188," ")</f>
        <v xml:space="preserve"> </v>
      </c>
      <c r="K188" s="34" t="str">
        <f>IF(G188="Indigenous",H188," ")</f>
        <v xml:space="preserve"> </v>
      </c>
      <c r="L188" s="34" t="str">
        <f>IF(G188="RPH",H188," ")</f>
        <v xml:space="preserve"> </v>
      </c>
      <c r="M188" s="34" t="str">
        <f t="shared" si="73"/>
        <v xml:space="preserve"> </v>
      </c>
      <c r="N188" s="34" t="str">
        <f t="shared" si="81"/>
        <v xml:space="preserve"> </v>
      </c>
      <c r="O188" s="34" t="str">
        <f t="shared" si="82"/>
        <v xml:space="preserve"> </v>
      </c>
      <c r="P188" s="34"/>
      <c r="Q188" s="34" t="str">
        <f t="shared" si="84"/>
        <v xml:space="preserve"> </v>
      </c>
      <c r="R188" s="34">
        <f>IF(G188="Covid-19 Crisis Grant",H188," ")</f>
        <v>2900</v>
      </c>
      <c r="S188" s="34"/>
      <c r="T188" s="35">
        <f>SUM(I188:R188)</f>
        <v>2900</v>
      </c>
    </row>
    <row r="189" spans="1:20" s="39" customFormat="1" ht="41.4" x14ac:dyDescent="0.3">
      <c r="A189" s="36"/>
      <c r="B189" s="31" t="s">
        <v>444</v>
      </c>
      <c r="C189" s="37" t="s">
        <v>598</v>
      </c>
      <c r="D189" s="38" t="s">
        <v>4</v>
      </c>
      <c r="E189" s="31" t="s">
        <v>195</v>
      </c>
      <c r="F189" s="31" t="s">
        <v>379</v>
      </c>
      <c r="G189" s="32" t="s">
        <v>393</v>
      </c>
      <c r="H189" s="33">
        <v>12000</v>
      </c>
      <c r="I189" s="34" t="str">
        <f t="shared" si="80"/>
        <v xml:space="preserve"> </v>
      </c>
      <c r="J189" s="34" t="str">
        <f>IF(G189="Ethnic D&amp;O",H189," ")</f>
        <v xml:space="preserve"> </v>
      </c>
      <c r="K189" s="34" t="str">
        <f>IF(G189="Indigenous D&amp;O",H189," ")</f>
        <v xml:space="preserve"> </v>
      </c>
      <c r="L189" s="34" t="str">
        <f>IF(G189="RPH",H189," ")</f>
        <v xml:space="preserve"> </v>
      </c>
      <c r="M189" s="34" t="str">
        <f t="shared" si="73"/>
        <v xml:space="preserve"> </v>
      </c>
      <c r="N189" s="34" t="str">
        <f t="shared" si="81"/>
        <v xml:space="preserve"> </v>
      </c>
      <c r="O189" s="34" t="str">
        <f t="shared" si="82"/>
        <v xml:space="preserve"> </v>
      </c>
      <c r="P189" s="34"/>
      <c r="Q189" s="34">
        <f t="shared" si="84"/>
        <v>12000</v>
      </c>
      <c r="R189" s="34"/>
      <c r="S189" s="34"/>
      <c r="T189" s="35">
        <f>H189</f>
        <v>12000</v>
      </c>
    </row>
    <row r="190" spans="1:20" s="39" customFormat="1" ht="27.6" x14ac:dyDescent="0.3">
      <c r="A190" s="36"/>
      <c r="B190" s="31" t="s">
        <v>381</v>
      </c>
      <c r="C190" s="37" t="s">
        <v>86</v>
      </c>
      <c r="D190" s="38" t="s">
        <v>4</v>
      </c>
      <c r="E190" s="31" t="s">
        <v>21</v>
      </c>
      <c r="F190" s="31" t="s">
        <v>599</v>
      </c>
      <c r="G190" s="32" t="s">
        <v>393</v>
      </c>
      <c r="H190" s="33">
        <v>28000</v>
      </c>
      <c r="I190" s="34" t="str">
        <f t="shared" si="80"/>
        <v xml:space="preserve"> </v>
      </c>
      <c r="J190" s="34" t="str">
        <f>IF(G190="Ethnic D&amp;O",H190," ")</f>
        <v xml:space="preserve"> </v>
      </c>
      <c r="K190" s="34" t="str">
        <f>IF(G190="Indigenous D&amp;O",H190," ")</f>
        <v xml:space="preserve"> </v>
      </c>
      <c r="L190" s="34" t="str">
        <f>IF(G190="RPH",H190," ")</f>
        <v xml:space="preserve"> </v>
      </c>
      <c r="M190" s="34" t="str">
        <f t="shared" si="73"/>
        <v xml:space="preserve"> </v>
      </c>
      <c r="N190" s="34" t="str">
        <f t="shared" si="81"/>
        <v xml:space="preserve"> </v>
      </c>
      <c r="O190" s="34" t="str">
        <f t="shared" si="82"/>
        <v xml:space="preserve"> </v>
      </c>
      <c r="P190" s="34"/>
      <c r="Q190" s="34">
        <f t="shared" si="84"/>
        <v>28000</v>
      </c>
      <c r="R190" s="34"/>
      <c r="S190" s="34"/>
      <c r="T190" s="35">
        <f>H190</f>
        <v>28000</v>
      </c>
    </row>
    <row r="191" spans="1:20" s="39" customFormat="1" ht="41.4" x14ac:dyDescent="0.3">
      <c r="A191" s="36"/>
      <c r="B191" s="31" t="s">
        <v>384</v>
      </c>
      <c r="C191" s="37" t="s">
        <v>385</v>
      </c>
      <c r="D191" s="38" t="s">
        <v>4</v>
      </c>
      <c r="E191" s="31" t="s">
        <v>9</v>
      </c>
      <c r="F191" s="31" t="s">
        <v>600</v>
      </c>
      <c r="G191" s="32" t="s">
        <v>390</v>
      </c>
      <c r="H191" s="33">
        <v>70000</v>
      </c>
      <c r="I191" s="34">
        <v>44000</v>
      </c>
      <c r="J191" s="34">
        <v>26000</v>
      </c>
      <c r="K191" s="34" t="str">
        <f>IF(G191="Indigenous D&amp;O",H191," ")</f>
        <v xml:space="preserve"> </v>
      </c>
      <c r="L191" s="34" t="str">
        <f>IF(G191="RPH",H191," ")</f>
        <v xml:space="preserve"> </v>
      </c>
      <c r="M191" s="34" t="str">
        <f t="shared" si="73"/>
        <v xml:space="preserve"> </v>
      </c>
      <c r="N191" s="34" t="str">
        <f t="shared" si="81"/>
        <v xml:space="preserve"> </v>
      </c>
      <c r="O191" s="34" t="str">
        <f t="shared" si="82"/>
        <v xml:space="preserve"> </v>
      </c>
      <c r="P191" s="34"/>
      <c r="Q191" s="34" t="str">
        <f t="shared" si="84"/>
        <v xml:space="preserve"> </v>
      </c>
      <c r="R191" s="34"/>
      <c r="S191" s="34"/>
      <c r="T191" s="35">
        <f>H191</f>
        <v>70000</v>
      </c>
    </row>
    <row r="192" spans="1:20" s="39" customFormat="1" ht="27.6" x14ac:dyDescent="0.3">
      <c r="A192" s="36"/>
      <c r="B192" s="31"/>
      <c r="C192" s="37"/>
      <c r="D192" s="38"/>
      <c r="E192" s="31" t="s">
        <v>12</v>
      </c>
      <c r="F192" s="31" t="s">
        <v>538</v>
      </c>
      <c r="G192" s="32" t="s">
        <v>397</v>
      </c>
      <c r="H192" s="33">
        <v>31249</v>
      </c>
      <c r="I192" s="34" t="str">
        <f t="shared" si="80"/>
        <v xml:space="preserve"> </v>
      </c>
      <c r="J192" s="34">
        <f>IF(G192="Ethnic Content",H192," ")</f>
        <v>31249</v>
      </c>
      <c r="K192" s="34" t="str">
        <f>IF(G192="Indigenous Content",H192," ")</f>
        <v xml:space="preserve"> </v>
      </c>
      <c r="L192" s="34" t="str">
        <f>IF(G192="RPH Content",H192," ")</f>
        <v xml:space="preserve"> </v>
      </c>
      <c r="M192" s="34" t="str">
        <f t="shared" si="73"/>
        <v xml:space="preserve"> </v>
      </c>
      <c r="N192" s="34" t="str">
        <f t="shared" si="81"/>
        <v xml:space="preserve"> </v>
      </c>
      <c r="O192" s="34" t="str">
        <f t="shared" si="82"/>
        <v xml:space="preserve"> </v>
      </c>
      <c r="P192" s="34"/>
      <c r="Q192" s="34" t="str">
        <f>IF(G192="General Content",H192," ")</f>
        <v xml:space="preserve"> </v>
      </c>
      <c r="R192" s="34"/>
      <c r="S192" s="34"/>
      <c r="T192" s="41">
        <f>SUM(I192:R192)</f>
        <v>31249</v>
      </c>
    </row>
    <row r="193" spans="1:20" s="39" customFormat="1" x14ac:dyDescent="0.3">
      <c r="A193" s="36"/>
      <c r="B193" s="31"/>
      <c r="C193" s="37"/>
      <c r="D193" s="38"/>
      <c r="E193" s="31" t="s">
        <v>5</v>
      </c>
      <c r="F193" s="31" t="s">
        <v>2</v>
      </c>
      <c r="G193" s="32" t="s">
        <v>11</v>
      </c>
      <c r="H193" s="33">
        <v>25000</v>
      </c>
      <c r="I193" s="34" t="str">
        <f t="shared" si="80"/>
        <v xml:space="preserve"> </v>
      </c>
      <c r="J193" s="34">
        <f>IF(G193="Ethnic",H193," ")</f>
        <v>25000</v>
      </c>
      <c r="K193" s="34" t="str">
        <f>IF(G193="Indigenous",H193," ")</f>
        <v xml:space="preserve"> </v>
      </c>
      <c r="L193" s="34" t="str">
        <f t="shared" ref="L193:L196" si="85">IF(G193="RPH",H193," ")</f>
        <v xml:space="preserve"> </v>
      </c>
      <c r="M193" s="34" t="str">
        <f t="shared" si="73"/>
        <v xml:space="preserve"> </v>
      </c>
      <c r="N193" s="34" t="str">
        <f t="shared" si="81"/>
        <v xml:space="preserve"> </v>
      </c>
      <c r="O193" s="34" t="str">
        <f t="shared" si="82"/>
        <v xml:space="preserve"> </v>
      </c>
      <c r="P193" s="34"/>
      <c r="Q193" s="34" t="str">
        <f t="shared" ref="Q193:Q196" si="86">IF(G193="General D&amp;O",H193," ")</f>
        <v xml:space="preserve"> </v>
      </c>
      <c r="R193" s="34" t="str">
        <f>IF(G193="Covid-19 Crisis Grant",H193," ")</f>
        <v xml:space="preserve"> </v>
      </c>
      <c r="S193" s="34"/>
      <c r="T193" s="35">
        <f>SUM(I193:R193)</f>
        <v>25000</v>
      </c>
    </row>
    <row r="194" spans="1:20" s="39" customFormat="1" x14ac:dyDescent="0.3">
      <c r="A194" s="36"/>
      <c r="B194" s="31" t="s">
        <v>386</v>
      </c>
      <c r="C194" s="37" t="s">
        <v>387</v>
      </c>
      <c r="D194" s="38" t="s">
        <v>4</v>
      </c>
      <c r="E194" s="31" t="s">
        <v>1</v>
      </c>
      <c r="F194" s="31" t="s">
        <v>2</v>
      </c>
      <c r="G194" s="32" t="s">
        <v>408</v>
      </c>
      <c r="H194" s="33">
        <v>2900</v>
      </c>
      <c r="I194" s="34" t="str">
        <f t="shared" si="80"/>
        <v xml:space="preserve"> </v>
      </c>
      <c r="J194" s="34" t="str">
        <f>IF(G194="Ethnic",H194," ")</f>
        <v xml:space="preserve"> </v>
      </c>
      <c r="K194" s="34" t="str">
        <f>IF(G194="Indigenous",H194," ")</f>
        <v xml:space="preserve"> </v>
      </c>
      <c r="L194" s="34" t="str">
        <f t="shared" si="85"/>
        <v xml:space="preserve"> </v>
      </c>
      <c r="M194" s="34" t="str">
        <f t="shared" si="73"/>
        <v xml:space="preserve"> </v>
      </c>
      <c r="N194" s="34" t="str">
        <f t="shared" si="81"/>
        <v xml:space="preserve"> </v>
      </c>
      <c r="O194" s="34" t="str">
        <f t="shared" si="82"/>
        <v xml:space="preserve"> </v>
      </c>
      <c r="P194" s="34"/>
      <c r="Q194" s="34" t="str">
        <f t="shared" si="86"/>
        <v xml:space="preserve"> </v>
      </c>
      <c r="R194" s="34">
        <f>IF(G194="Covid-19 Crisis Grant",H194," ")</f>
        <v>2900</v>
      </c>
      <c r="S194" s="34"/>
      <c r="T194" s="35">
        <f>SUM(I194:R194)</f>
        <v>2900</v>
      </c>
    </row>
    <row r="195" spans="1:20" s="39" customFormat="1" ht="69" x14ac:dyDescent="0.3">
      <c r="A195" s="40"/>
      <c r="B195" s="31" t="s">
        <v>308</v>
      </c>
      <c r="C195" s="37" t="s">
        <v>309</v>
      </c>
      <c r="D195" s="38" t="s">
        <v>310</v>
      </c>
      <c r="E195" s="31" t="s">
        <v>9</v>
      </c>
      <c r="F195" s="31" t="s">
        <v>601</v>
      </c>
      <c r="G195" s="32" t="s">
        <v>393</v>
      </c>
      <c r="H195" s="33">
        <v>132734</v>
      </c>
      <c r="I195" s="34">
        <v>27812</v>
      </c>
      <c r="J195" s="34" t="str">
        <f>IF(G195="Ethnic D&amp;O",H195," ")</f>
        <v xml:space="preserve"> </v>
      </c>
      <c r="K195" s="34" t="str">
        <f>IF(G195="Indigenous D&amp;O",H195," ")</f>
        <v xml:space="preserve"> </v>
      </c>
      <c r="L195" s="34" t="str">
        <f t="shared" si="85"/>
        <v xml:space="preserve"> </v>
      </c>
      <c r="M195" s="34" t="str">
        <f t="shared" si="73"/>
        <v xml:space="preserve"> </v>
      </c>
      <c r="N195" s="34" t="str">
        <f t="shared" si="81"/>
        <v xml:space="preserve"> </v>
      </c>
      <c r="O195" s="34">
        <v>6165</v>
      </c>
      <c r="P195" s="34"/>
      <c r="Q195" s="34">
        <v>98757</v>
      </c>
      <c r="R195" s="34"/>
      <c r="S195" s="34"/>
      <c r="T195" s="35">
        <f>H195</f>
        <v>132734</v>
      </c>
    </row>
    <row r="196" spans="1:20" s="39" customFormat="1" ht="27.6" x14ac:dyDescent="0.3">
      <c r="A196" s="36"/>
      <c r="B196" s="31"/>
      <c r="C196" s="37"/>
      <c r="D196" s="38" t="s">
        <v>310</v>
      </c>
      <c r="E196" s="31" t="s">
        <v>177</v>
      </c>
      <c r="F196" s="31" t="s">
        <v>602</v>
      </c>
      <c r="G196" s="32" t="s">
        <v>396</v>
      </c>
      <c r="H196" s="33">
        <v>5483</v>
      </c>
      <c r="I196" s="34" t="str">
        <f t="shared" si="80"/>
        <v xml:space="preserve"> </v>
      </c>
      <c r="J196" s="34" t="str">
        <f>IF(G196="Ethnic D&amp;O",H196," ")</f>
        <v xml:space="preserve"> </v>
      </c>
      <c r="K196" s="34" t="str">
        <f>IF(G196="Indigenous D&amp;O",H196," ")</f>
        <v xml:space="preserve"> </v>
      </c>
      <c r="L196" s="34" t="str">
        <f t="shared" si="85"/>
        <v xml:space="preserve"> </v>
      </c>
      <c r="M196" s="34" t="str">
        <f t="shared" si="73"/>
        <v xml:space="preserve"> </v>
      </c>
      <c r="N196" s="34" t="str">
        <f t="shared" si="81"/>
        <v xml:space="preserve"> </v>
      </c>
      <c r="O196" s="34">
        <f>IF(G196="Training - Industry capacity &amp; skills development",H196," ")</f>
        <v>5483</v>
      </c>
      <c r="P196" s="34"/>
      <c r="Q196" s="34" t="str">
        <f t="shared" si="86"/>
        <v xml:space="preserve"> </v>
      </c>
      <c r="R196" s="34"/>
      <c r="S196" s="34"/>
      <c r="T196" s="35">
        <f>H196</f>
        <v>5483</v>
      </c>
    </row>
    <row r="197" spans="1:20" s="39" customFormat="1" ht="27.6" x14ac:dyDescent="0.3">
      <c r="A197" s="36"/>
      <c r="B197" s="31"/>
      <c r="C197" s="37"/>
      <c r="D197" s="38" t="s">
        <v>310</v>
      </c>
      <c r="E197" s="31" t="s">
        <v>12</v>
      </c>
      <c r="F197" s="31" t="s">
        <v>603</v>
      </c>
      <c r="G197" s="32" t="s">
        <v>400</v>
      </c>
      <c r="H197" s="33">
        <v>2497</v>
      </c>
      <c r="I197" s="34" t="str">
        <f t="shared" si="80"/>
        <v xml:space="preserve"> </v>
      </c>
      <c r="J197" s="34" t="str">
        <f>IF(G197="Ethnic Content",H197," ")</f>
        <v xml:space="preserve"> </v>
      </c>
      <c r="K197" s="34" t="str">
        <f>IF(G197="Indigenous Content",H197," ")</f>
        <v xml:space="preserve"> </v>
      </c>
      <c r="L197" s="34">
        <f>IF(G197="RPH Content",H197," ")</f>
        <v>2497</v>
      </c>
      <c r="M197" s="34" t="str">
        <f t="shared" si="73"/>
        <v xml:space="preserve"> </v>
      </c>
      <c r="N197" s="34" t="str">
        <f t="shared" si="81"/>
        <v xml:space="preserve"> </v>
      </c>
      <c r="O197" s="34" t="str">
        <f t="shared" ref="O197:O210" si="87">IF(G197="Training Business",H197," ")</f>
        <v xml:space="preserve"> </v>
      </c>
      <c r="P197" s="34"/>
      <c r="Q197" s="34" t="str">
        <f>IF(G197="General Content",H197," ")</f>
        <v xml:space="preserve"> </v>
      </c>
      <c r="R197" s="34"/>
      <c r="S197" s="34"/>
      <c r="T197" s="41">
        <f>SUM(I197:R197)</f>
        <v>2497</v>
      </c>
    </row>
    <row r="198" spans="1:20" s="39" customFormat="1" x14ac:dyDescent="0.3">
      <c r="A198" s="36"/>
      <c r="B198" s="31"/>
      <c r="C198" s="37"/>
      <c r="D198" s="38" t="s">
        <v>310</v>
      </c>
      <c r="E198" s="31" t="s">
        <v>5</v>
      </c>
      <c r="F198" s="31" t="s">
        <v>2</v>
      </c>
      <c r="G198" s="32" t="s">
        <v>408</v>
      </c>
      <c r="H198" s="33">
        <v>6902</v>
      </c>
      <c r="I198" s="34" t="str">
        <f t="shared" si="80"/>
        <v xml:space="preserve"> </v>
      </c>
      <c r="J198" s="34" t="str">
        <f>IF(G198="Ethnic",H198," ")</f>
        <v xml:space="preserve"> </v>
      </c>
      <c r="K198" s="34" t="str">
        <f>IF(G198="Indigenous",H198," ")</f>
        <v xml:space="preserve"> </v>
      </c>
      <c r="L198" s="34" t="str">
        <f>IF(G198="RPH",H198," ")</f>
        <v xml:space="preserve"> </v>
      </c>
      <c r="M198" s="34" t="str">
        <f t="shared" si="73"/>
        <v xml:space="preserve"> </v>
      </c>
      <c r="N198" s="34" t="str">
        <f t="shared" si="81"/>
        <v xml:space="preserve"> </v>
      </c>
      <c r="O198" s="34" t="str">
        <f t="shared" si="87"/>
        <v xml:space="preserve"> </v>
      </c>
      <c r="P198" s="34"/>
      <c r="Q198" s="34" t="str">
        <f>IF(G198="General D&amp;O",H198," ")</f>
        <v xml:space="preserve"> </v>
      </c>
      <c r="R198" s="34">
        <f>IF(G198="Covid-19 Crisis Grant",H198," ")</f>
        <v>6902</v>
      </c>
      <c r="S198" s="34"/>
      <c r="T198" s="35">
        <f>SUM(I198:R198)</f>
        <v>6902</v>
      </c>
    </row>
    <row r="199" spans="1:20" s="39" customFormat="1" x14ac:dyDescent="0.3">
      <c r="A199" s="36"/>
      <c r="B199" s="31" t="s">
        <v>311</v>
      </c>
      <c r="C199" s="37" t="s">
        <v>312</v>
      </c>
      <c r="D199" s="38" t="s">
        <v>310</v>
      </c>
      <c r="E199" s="31" t="s">
        <v>5</v>
      </c>
      <c r="F199" s="31" t="s">
        <v>2</v>
      </c>
      <c r="G199" s="32" t="s">
        <v>408</v>
      </c>
      <c r="H199" s="33">
        <v>5276</v>
      </c>
      <c r="I199" s="34" t="str">
        <f t="shared" si="80"/>
        <v xml:space="preserve"> </v>
      </c>
      <c r="J199" s="34" t="str">
        <f>IF(G199="Ethnic",H199," ")</f>
        <v xml:space="preserve"> </v>
      </c>
      <c r="K199" s="34" t="str">
        <f>IF(G199="Indigenous",H199," ")</f>
        <v xml:space="preserve"> </v>
      </c>
      <c r="L199" s="34" t="str">
        <f>IF(G199="RPH",H199," ")</f>
        <v xml:space="preserve"> </v>
      </c>
      <c r="M199" s="34" t="str">
        <f t="shared" si="73"/>
        <v xml:space="preserve"> </v>
      </c>
      <c r="N199" s="34" t="str">
        <f t="shared" si="81"/>
        <v xml:space="preserve"> </v>
      </c>
      <c r="O199" s="34" t="str">
        <f t="shared" si="87"/>
        <v xml:space="preserve"> </v>
      </c>
      <c r="P199" s="34"/>
      <c r="Q199" s="34" t="str">
        <f>IF(G199="General D&amp;O",H199," ")</f>
        <v xml:space="preserve"> </v>
      </c>
      <c r="R199" s="34">
        <f>IF(G199="Covid-19 Crisis Grant",H199," ")</f>
        <v>5276</v>
      </c>
      <c r="S199" s="34"/>
      <c r="T199" s="35">
        <f>SUM(I199:R199)</f>
        <v>5276</v>
      </c>
    </row>
    <row r="200" spans="1:20" s="39" customFormat="1" ht="27.6" x14ac:dyDescent="0.3">
      <c r="A200" s="40"/>
      <c r="B200" s="31" t="s">
        <v>604</v>
      </c>
      <c r="C200" s="37" t="s">
        <v>313</v>
      </c>
      <c r="D200" s="38" t="s">
        <v>310</v>
      </c>
      <c r="E200" s="31" t="s">
        <v>9</v>
      </c>
      <c r="F200" s="31" t="s">
        <v>445</v>
      </c>
      <c r="G200" s="32" t="s">
        <v>391</v>
      </c>
      <c r="H200" s="33">
        <v>27000</v>
      </c>
      <c r="I200" s="34">
        <f t="shared" si="80"/>
        <v>27000</v>
      </c>
      <c r="J200" s="34" t="str">
        <f>IF(G200="Ethnic D&amp;O",H200," ")</f>
        <v xml:space="preserve"> </v>
      </c>
      <c r="K200" s="34" t="str">
        <f>IF(G200="Indigenous D&amp;O",H200," ")</f>
        <v xml:space="preserve"> </v>
      </c>
      <c r="L200" s="34" t="str">
        <f>IF(G200="RPH",H200," ")</f>
        <v xml:space="preserve"> </v>
      </c>
      <c r="M200" s="34" t="str">
        <f t="shared" si="73"/>
        <v xml:space="preserve"> </v>
      </c>
      <c r="N200" s="34" t="str">
        <f t="shared" si="81"/>
        <v xml:space="preserve"> </v>
      </c>
      <c r="O200" s="34" t="str">
        <f t="shared" si="87"/>
        <v xml:space="preserve"> </v>
      </c>
      <c r="P200" s="34"/>
      <c r="Q200" s="34" t="str">
        <f>IF(G200="General D&amp;O",H200," ")</f>
        <v xml:space="preserve"> </v>
      </c>
      <c r="R200" s="34"/>
      <c r="S200" s="34"/>
      <c r="T200" s="35">
        <f>H200</f>
        <v>27000</v>
      </c>
    </row>
    <row r="201" spans="1:20" s="39" customFormat="1" x14ac:dyDescent="0.3">
      <c r="A201" s="36"/>
      <c r="B201" s="31"/>
      <c r="C201" s="37"/>
      <c r="D201" s="38"/>
      <c r="E201" s="31" t="s">
        <v>5</v>
      </c>
      <c r="F201" s="31" t="s">
        <v>2</v>
      </c>
      <c r="G201" s="32" t="s">
        <v>408</v>
      </c>
      <c r="H201" s="33">
        <v>6501</v>
      </c>
      <c r="I201" s="34" t="str">
        <f t="shared" si="80"/>
        <v xml:space="preserve"> </v>
      </c>
      <c r="J201" s="34" t="str">
        <f>IF(G201="Ethnic",H201," ")</f>
        <v xml:space="preserve"> </v>
      </c>
      <c r="K201" s="34" t="str">
        <f>IF(G201="Indigenous",H201," ")</f>
        <v xml:space="preserve"> </v>
      </c>
      <c r="L201" s="34" t="str">
        <f>IF(G201="RPH",H201," ")</f>
        <v xml:space="preserve"> </v>
      </c>
      <c r="M201" s="34" t="str">
        <f t="shared" si="73"/>
        <v xml:space="preserve"> </v>
      </c>
      <c r="N201" s="34" t="str">
        <f t="shared" si="81"/>
        <v xml:space="preserve"> </v>
      </c>
      <c r="O201" s="34" t="str">
        <f t="shared" si="87"/>
        <v xml:space="preserve"> </v>
      </c>
      <c r="P201" s="34"/>
      <c r="Q201" s="34" t="str">
        <f>IF(G201="General D&amp;O",H201," ")</f>
        <v xml:space="preserve"> </v>
      </c>
      <c r="R201" s="34">
        <f>IF(G201="Covid-19 Crisis Grant",H201," ")</f>
        <v>6501</v>
      </c>
      <c r="S201" s="34"/>
      <c r="T201" s="35">
        <f>SUM(I201:R201)</f>
        <v>6501</v>
      </c>
    </row>
    <row r="202" spans="1:20" s="39" customFormat="1" ht="27.6" x14ac:dyDescent="0.3">
      <c r="A202" s="36"/>
      <c r="B202" s="31" t="s">
        <v>605</v>
      </c>
      <c r="C202" s="37" t="s">
        <v>309</v>
      </c>
      <c r="D202" s="38" t="s">
        <v>310</v>
      </c>
      <c r="E202" s="31" t="s">
        <v>12</v>
      </c>
      <c r="F202" s="31" t="s">
        <v>538</v>
      </c>
      <c r="G202" s="32" t="s">
        <v>399</v>
      </c>
      <c r="H202" s="33">
        <v>60840</v>
      </c>
      <c r="I202" s="34" t="str">
        <f t="shared" si="80"/>
        <v xml:space="preserve"> </v>
      </c>
      <c r="J202" s="34" t="str">
        <f>IF(G202="Ethnic Content",H202," ")</f>
        <v xml:space="preserve"> </v>
      </c>
      <c r="K202" s="34">
        <f>IF(G202="Indigenous Content",H202," ")</f>
        <v>60840</v>
      </c>
      <c r="L202" s="34" t="str">
        <f>IF(G202="RPH Content",H202," ")</f>
        <v xml:space="preserve"> </v>
      </c>
      <c r="M202" s="34" t="str">
        <f t="shared" si="73"/>
        <v xml:space="preserve"> </v>
      </c>
      <c r="N202" s="34" t="str">
        <f t="shared" si="81"/>
        <v xml:space="preserve"> </v>
      </c>
      <c r="O202" s="34" t="str">
        <f t="shared" si="87"/>
        <v xml:space="preserve"> </v>
      </c>
      <c r="P202" s="34"/>
      <c r="Q202" s="34" t="str">
        <f>IF(G202="General Content",H202," ")</f>
        <v xml:space="preserve"> </v>
      </c>
      <c r="R202" s="34"/>
      <c r="S202" s="34"/>
      <c r="T202" s="41">
        <f>SUM(I202:R202)</f>
        <v>60840</v>
      </c>
    </row>
    <row r="203" spans="1:20" s="39" customFormat="1" x14ac:dyDescent="0.3">
      <c r="A203" s="36"/>
      <c r="B203" s="31"/>
      <c r="C203" s="37"/>
      <c r="D203" s="38"/>
      <c r="E203" s="31" t="s">
        <v>5</v>
      </c>
      <c r="F203" s="31" t="s">
        <v>2</v>
      </c>
      <c r="G203" s="32" t="s">
        <v>65</v>
      </c>
      <c r="H203" s="33">
        <v>5000</v>
      </c>
      <c r="I203" s="34" t="str">
        <f t="shared" si="80"/>
        <v xml:space="preserve"> </v>
      </c>
      <c r="J203" s="34" t="str">
        <f>IF(G203="Ethnic",H203," ")</f>
        <v xml:space="preserve"> </v>
      </c>
      <c r="K203" s="34">
        <f>IF(G203="Indigenous",H203," ")</f>
        <v>5000</v>
      </c>
      <c r="L203" s="34" t="str">
        <f>IF(G203="RPH",H203," ")</f>
        <v xml:space="preserve"> </v>
      </c>
      <c r="M203" s="34" t="str">
        <f t="shared" si="73"/>
        <v xml:space="preserve"> </v>
      </c>
      <c r="N203" s="34" t="str">
        <f t="shared" si="81"/>
        <v xml:space="preserve"> </v>
      </c>
      <c r="O203" s="34" t="str">
        <f t="shared" si="87"/>
        <v xml:space="preserve"> </v>
      </c>
      <c r="P203" s="34"/>
      <c r="Q203" s="34" t="str">
        <f>IF(G203="General D&amp;O",H203," ")</f>
        <v xml:space="preserve"> </v>
      </c>
      <c r="R203" s="34" t="str">
        <f>IF(G203="Covid-19 Crisis Grant",H203," ")</f>
        <v xml:space="preserve"> </v>
      </c>
      <c r="S203" s="34"/>
      <c r="T203" s="35">
        <f>SUM(I203:R203)</f>
        <v>5000</v>
      </c>
    </row>
    <row r="204" spans="1:20" s="39" customFormat="1" x14ac:dyDescent="0.3">
      <c r="A204" s="36"/>
      <c r="B204" s="31" t="s">
        <v>606</v>
      </c>
      <c r="C204" s="37" t="s">
        <v>607</v>
      </c>
      <c r="D204" s="38" t="s">
        <v>310</v>
      </c>
      <c r="E204" s="31" t="s">
        <v>5</v>
      </c>
      <c r="F204" s="31" t="s">
        <v>2</v>
      </c>
      <c r="G204" s="32" t="s">
        <v>65</v>
      </c>
      <c r="H204" s="33">
        <v>5000</v>
      </c>
      <c r="I204" s="34" t="str">
        <f t="shared" si="80"/>
        <v xml:space="preserve"> </v>
      </c>
      <c r="J204" s="34" t="str">
        <f>IF(G204="Ethnic",H204," ")</f>
        <v xml:space="preserve"> </v>
      </c>
      <c r="K204" s="34">
        <f>IF(G204="Indigenous",H204," ")</f>
        <v>5000</v>
      </c>
      <c r="L204" s="34" t="str">
        <f>IF(G204="RPH",H204," ")</f>
        <v xml:space="preserve"> </v>
      </c>
      <c r="M204" s="34" t="str">
        <f t="shared" si="73"/>
        <v xml:space="preserve"> </v>
      </c>
      <c r="N204" s="34" t="str">
        <f t="shared" si="81"/>
        <v xml:space="preserve"> </v>
      </c>
      <c r="O204" s="34" t="str">
        <f t="shared" si="87"/>
        <v xml:space="preserve"> </v>
      </c>
      <c r="P204" s="34"/>
      <c r="Q204" s="34" t="str">
        <f>IF(G204="General D&amp;O",H204," ")</f>
        <v xml:space="preserve"> </v>
      </c>
      <c r="R204" s="34" t="str">
        <f>IF(G204="Covid-19 Crisis Grant",H204," ")</f>
        <v xml:space="preserve"> </v>
      </c>
      <c r="S204" s="34"/>
      <c r="T204" s="35">
        <f>SUM(I204:R204)</f>
        <v>5000</v>
      </c>
    </row>
    <row r="205" spans="1:20" s="39" customFormat="1" ht="27.6" x14ac:dyDescent="0.3">
      <c r="A205" s="40"/>
      <c r="B205" s="31" t="s">
        <v>446</v>
      </c>
      <c r="C205" s="37" t="s">
        <v>312</v>
      </c>
      <c r="D205" s="38" t="s">
        <v>310</v>
      </c>
      <c r="E205" s="31" t="s">
        <v>9</v>
      </c>
      <c r="F205" s="31" t="s">
        <v>608</v>
      </c>
      <c r="G205" s="32" t="s">
        <v>393</v>
      </c>
      <c r="H205" s="33">
        <v>24749</v>
      </c>
      <c r="I205" s="34" t="str">
        <f t="shared" si="80"/>
        <v xml:space="preserve"> </v>
      </c>
      <c r="J205" s="34" t="str">
        <f>IF(G205="Ethnic D&amp;O",H205," ")</f>
        <v xml:space="preserve"> </v>
      </c>
      <c r="K205" s="34" t="str">
        <f>IF(G205="Indigenous D&amp;O",H205," ")</f>
        <v xml:space="preserve"> </v>
      </c>
      <c r="L205" s="34" t="str">
        <f>IF(G205="RPH",H205," ")</f>
        <v xml:space="preserve"> </v>
      </c>
      <c r="M205" s="34" t="str">
        <f t="shared" si="73"/>
        <v xml:space="preserve"> </v>
      </c>
      <c r="N205" s="34" t="str">
        <f t="shared" si="81"/>
        <v xml:space="preserve"> </v>
      </c>
      <c r="O205" s="34" t="str">
        <f t="shared" si="87"/>
        <v xml:space="preserve"> </v>
      </c>
      <c r="P205" s="34"/>
      <c r="Q205" s="34">
        <f>IF(G205="General D&amp;O",H205," ")</f>
        <v>24749</v>
      </c>
      <c r="R205" s="34"/>
      <c r="S205" s="34"/>
      <c r="T205" s="35">
        <f>H205</f>
        <v>24749</v>
      </c>
    </row>
    <row r="206" spans="1:20" s="39" customFormat="1" ht="27.6" x14ac:dyDescent="0.3">
      <c r="A206" s="36"/>
      <c r="B206" s="31"/>
      <c r="C206" s="37"/>
      <c r="D206" s="38"/>
      <c r="E206" s="31" t="s">
        <v>12</v>
      </c>
      <c r="F206" s="31" t="s">
        <v>538</v>
      </c>
      <c r="G206" s="32" t="s">
        <v>399</v>
      </c>
      <c r="H206" s="33">
        <v>28129</v>
      </c>
      <c r="I206" s="34" t="str">
        <f t="shared" si="80"/>
        <v xml:space="preserve"> </v>
      </c>
      <c r="J206" s="34" t="str">
        <f>IF(G206="Ethnic Content",H206," ")</f>
        <v xml:space="preserve"> </v>
      </c>
      <c r="K206" s="34">
        <f>IF(G206="Indigenous Content",H206," ")</f>
        <v>28129</v>
      </c>
      <c r="L206" s="34" t="str">
        <f>IF(G206="RPH Content",H206," ")</f>
        <v xml:space="preserve"> </v>
      </c>
      <c r="M206" s="34" t="str">
        <f t="shared" si="73"/>
        <v xml:space="preserve"> </v>
      </c>
      <c r="N206" s="34" t="str">
        <f t="shared" si="81"/>
        <v xml:space="preserve"> </v>
      </c>
      <c r="O206" s="34" t="str">
        <f t="shared" si="87"/>
        <v xml:space="preserve"> </v>
      </c>
      <c r="P206" s="34"/>
      <c r="Q206" s="34" t="str">
        <f>IF(G206="General Content",H206," ")</f>
        <v xml:space="preserve"> </v>
      </c>
      <c r="R206" s="34"/>
      <c r="S206" s="34"/>
      <c r="T206" s="41">
        <f>SUM(I206:R206)</f>
        <v>28129</v>
      </c>
    </row>
    <row r="207" spans="1:20" s="39" customFormat="1" x14ac:dyDescent="0.3">
      <c r="A207" s="36"/>
      <c r="B207" s="31"/>
      <c r="C207" s="37"/>
      <c r="D207" s="38"/>
      <c r="E207" s="31" t="s">
        <v>5</v>
      </c>
      <c r="F207" s="31" t="s">
        <v>2</v>
      </c>
      <c r="G207" s="32" t="s">
        <v>408</v>
      </c>
      <c r="H207" s="33">
        <v>5000</v>
      </c>
      <c r="I207" s="34" t="str">
        <f t="shared" si="80"/>
        <v xml:space="preserve"> </v>
      </c>
      <c r="J207" s="34" t="str">
        <f>IF(G207="Ethnic",H207," ")</f>
        <v xml:space="preserve"> </v>
      </c>
      <c r="K207" s="34">
        <v>1684</v>
      </c>
      <c r="L207" s="34" t="str">
        <f t="shared" ref="L207:L212" si="88">IF(G207="RPH",H207," ")</f>
        <v xml:space="preserve"> </v>
      </c>
      <c r="M207" s="34" t="str">
        <f t="shared" si="73"/>
        <v xml:space="preserve"> </v>
      </c>
      <c r="N207" s="34" t="str">
        <f t="shared" si="81"/>
        <v xml:space="preserve"> </v>
      </c>
      <c r="O207" s="34" t="str">
        <f t="shared" si="87"/>
        <v xml:space="preserve"> </v>
      </c>
      <c r="P207" s="34"/>
      <c r="Q207" s="34" t="str">
        <f t="shared" ref="Q207:Q212" si="89">IF(G207="General D&amp;O",H207," ")</f>
        <v xml:space="preserve"> </v>
      </c>
      <c r="R207" s="34">
        <v>3316</v>
      </c>
      <c r="S207" s="34"/>
      <c r="T207" s="35">
        <f>SUM(I207:R207)</f>
        <v>5000</v>
      </c>
    </row>
    <row r="208" spans="1:20" s="39" customFormat="1" x14ac:dyDescent="0.3">
      <c r="A208" s="36"/>
      <c r="B208" s="31" t="s">
        <v>324</v>
      </c>
      <c r="C208" s="37" t="s">
        <v>325</v>
      </c>
      <c r="D208" s="38" t="s">
        <v>310</v>
      </c>
      <c r="E208" s="31" t="s">
        <v>5</v>
      </c>
      <c r="F208" s="31" t="s">
        <v>2</v>
      </c>
      <c r="G208" s="32" t="s">
        <v>408</v>
      </c>
      <c r="H208" s="33">
        <v>5000</v>
      </c>
      <c r="I208" s="34" t="str">
        <f t="shared" si="80"/>
        <v xml:space="preserve"> </v>
      </c>
      <c r="J208" s="34" t="str">
        <f>IF(G208="Ethnic",H208," ")</f>
        <v xml:space="preserve"> </v>
      </c>
      <c r="K208" s="34" t="str">
        <f>IF(G208="Indigenous",H208," ")</f>
        <v xml:space="preserve"> </v>
      </c>
      <c r="L208" s="34" t="str">
        <f t="shared" si="88"/>
        <v xml:space="preserve"> </v>
      </c>
      <c r="M208" s="34" t="str">
        <f t="shared" si="73"/>
        <v xml:space="preserve"> </v>
      </c>
      <c r="N208" s="34" t="str">
        <f t="shared" si="81"/>
        <v xml:space="preserve"> </v>
      </c>
      <c r="O208" s="34" t="str">
        <f t="shared" si="87"/>
        <v xml:space="preserve"> </v>
      </c>
      <c r="P208" s="34"/>
      <c r="Q208" s="34" t="str">
        <f t="shared" si="89"/>
        <v xml:space="preserve"> </v>
      </c>
      <c r="R208" s="34">
        <f>IF(G208="Covid-19 Crisis Grant",H208," ")</f>
        <v>5000</v>
      </c>
      <c r="S208" s="34"/>
      <c r="T208" s="35">
        <f>SUM(I208:R208)</f>
        <v>5000</v>
      </c>
    </row>
    <row r="209" spans="1:23" s="39" customFormat="1" ht="41.4" x14ac:dyDescent="0.3">
      <c r="A209" s="40"/>
      <c r="B209" s="31" t="s">
        <v>338</v>
      </c>
      <c r="C209" s="37" t="s">
        <v>309</v>
      </c>
      <c r="D209" s="38" t="s">
        <v>310</v>
      </c>
      <c r="E209" s="31" t="s">
        <v>9</v>
      </c>
      <c r="F209" s="31" t="s">
        <v>609</v>
      </c>
      <c r="G209" s="32" t="s">
        <v>395</v>
      </c>
      <c r="H209" s="33">
        <v>187827</v>
      </c>
      <c r="I209" s="34" t="str">
        <f t="shared" si="80"/>
        <v xml:space="preserve"> </v>
      </c>
      <c r="J209" s="34" t="str">
        <f t="shared" ref="J209:J212" si="90">IF(G209="Ethnic D&amp;O",H209," ")</f>
        <v xml:space="preserve"> </v>
      </c>
      <c r="K209" s="34">
        <v>28500</v>
      </c>
      <c r="L209" s="34" t="str">
        <f t="shared" si="88"/>
        <v xml:space="preserve"> </v>
      </c>
      <c r="M209" s="34" t="str">
        <f t="shared" si="73"/>
        <v xml:space="preserve"> </v>
      </c>
      <c r="N209" s="34" t="str">
        <f t="shared" si="81"/>
        <v xml:space="preserve"> </v>
      </c>
      <c r="O209" s="34" t="str">
        <f t="shared" si="87"/>
        <v xml:space="preserve"> </v>
      </c>
      <c r="P209" s="34">
        <v>159327</v>
      </c>
      <c r="Q209" s="34" t="str">
        <f t="shared" si="89"/>
        <v xml:space="preserve"> </v>
      </c>
      <c r="R209" s="34"/>
      <c r="S209" s="34"/>
      <c r="T209" s="35">
        <f t="shared" ref="T209:T212" si="91">H209</f>
        <v>187827</v>
      </c>
    </row>
    <row r="210" spans="1:23" s="39" customFormat="1" ht="41.4" x14ac:dyDescent="0.3">
      <c r="A210" s="40"/>
      <c r="B210" s="31"/>
      <c r="C210" s="37"/>
      <c r="D210" s="38"/>
      <c r="E210" s="31" t="s">
        <v>21</v>
      </c>
      <c r="F210" s="31" t="s">
        <v>610</v>
      </c>
      <c r="G210" s="32" t="s">
        <v>392</v>
      </c>
      <c r="H210" s="33">
        <v>80000</v>
      </c>
      <c r="I210" s="34" t="str">
        <f t="shared" si="80"/>
        <v xml:space="preserve"> </v>
      </c>
      <c r="J210" s="34" t="str">
        <f t="shared" si="90"/>
        <v xml:space="preserve"> </v>
      </c>
      <c r="K210" s="34">
        <f t="shared" ref="K210:K212" si="92">IF(G210="Indigenous D&amp;O",H210," ")</f>
        <v>80000</v>
      </c>
      <c r="L210" s="34" t="str">
        <f t="shared" si="88"/>
        <v xml:space="preserve"> </v>
      </c>
      <c r="M210" s="34" t="str">
        <f t="shared" si="73"/>
        <v xml:space="preserve"> </v>
      </c>
      <c r="N210" s="34" t="str">
        <f t="shared" si="81"/>
        <v xml:space="preserve"> </v>
      </c>
      <c r="O210" s="34" t="str">
        <f t="shared" si="87"/>
        <v xml:space="preserve"> </v>
      </c>
      <c r="P210" s="34"/>
      <c r="Q210" s="34" t="str">
        <f t="shared" si="89"/>
        <v xml:space="preserve"> </v>
      </c>
      <c r="R210" s="34"/>
      <c r="S210" s="34"/>
      <c r="T210" s="35">
        <f t="shared" si="91"/>
        <v>80000</v>
      </c>
    </row>
    <row r="211" spans="1:23" s="39" customFormat="1" ht="27.6" x14ac:dyDescent="0.3">
      <c r="A211" s="40"/>
      <c r="B211" s="31" t="s">
        <v>611</v>
      </c>
      <c r="C211" s="37" t="s">
        <v>342</v>
      </c>
      <c r="D211" s="38" t="s">
        <v>310</v>
      </c>
      <c r="E211" s="31" t="s">
        <v>9</v>
      </c>
      <c r="F211" s="31" t="s">
        <v>612</v>
      </c>
      <c r="G211" s="32" t="s">
        <v>392</v>
      </c>
      <c r="H211" s="33">
        <v>68121</v>
      </c>
      <c r="I211" s="34" t="str">
        <f t="shared" si="80"/>
        <v xml:space="preserve"> </v>
      </c>
      <c r="J211" s="34" t="str">
        <f t="shared" si="90"/>
        <v xml:space="preserve"> </v>
      </c>
      <c r="K211" s="34">
        <v>52763</v>
      </c>
      <c r="L211" s="34" t="str">
        <f t="shared" si="88"/>
        <v xml:space="preserve"> </v>
      </c>
      <c r="M211" s="34" t="str">
        <f t="shared" si="73"/>
        <v xml:space="preserve"> </v>
      </c>
      <c r="N211" s="34" t="str">
        <f t="shared" si="81"/>
        <v xml:space="preserve"> </v>
      </c>
      <c r="O211" s="34">
        <v>15358</v>
      </c>
      <c r="P211" s="34"/>
      <c r="Q211" s="34" t="str">
        <f t="shared" si="89"/>
        <v xml:space="preserve"> </v>
      </c>
      <c r="R211" s="34"/>
      <c r="S211" s="34"/>
      <c r="T211" s="35">
        <f t="shared" si="91"/>
        <v>68121</v>
      </c>
    </row>
    <row r="212" spans="1:23" s="39" customFormat="1" ht="41.4" x14ac:dyDescent="0.3">
      <c r="A212" s="40"/>
      <c r="B212" s="31"/>
      <c r="C212" s="37"/>
      <c r="D212" s="38"/>
      <c r="E212" s="31" t="s">
        <v>21</v>
      </c>
      <c r="F212" s="31" t="s">
        <v>447</v>
      </c>
      <c r="G212" s="32" t="s">
        <v>392</v>
      </c>
      <c r="H212" s="33">
        <v>16000</v>
      </c>
      <c r="I212" s="34" t="str">
        <f t="shared" si="80"/>
        <v xml:space="preserve"> </v>
      </c>
      <c r="J212" s="34" t="str">
        <f t="shared" si="90"/>
        <v xml:space="preserve"> </v>
      </c>
      <c r="K212" s="34">
        <f t="shared" si="92"/>
        <v>16000</v>
      </c>
      <c r="L212" s="34" t="str">
        <f t="shared" si="88"/>
        <v xml:space="preserve"> </v>
      </c>
      <c r="M212" s="34" t="str">
        <f t="shared" si="73"/>
        <v xml:space="preserve"> </v>
      </c>
      <c r="N212" s="34" t="str">
        <f t="shared" si="81"/>
        <v xml:space="preserve"> </v>
      </c>
      <c r="O212" s="34" t="str">
        <f t="shared" ref="O212:O220" si="93">IF(G212="Training Business",H212," ")</f>
        <v xml:space="preserve"> </v>
      </c>
      <c r="P212" s="34"/>
      <c r="Q212" s="34" t="str">
        <f t="shared" si="89"/>
        <v xml:space="preserve"> </v>
      </c>
      <c r="R212" s="34"/>
      <c r="S212" s="34"/>
      <c r="T212" s="35">
        <f t="shared" si="91"/>
        <v>16000</v>
      </c>
    </row>
    <row r="213" spans="1:23" s="39" customFormat="1" ht="27.6" x14ac:dyDescent="0.3">
      <c r="A213" s="36"/>
      <c r="B213" s="31"/>
      <c r="C213" s="37"/>
      <c r="D213" s="38"/>
      <c r="E213" s="31" t="s">
        <v>25</v>
      </c>
      <c r="F213" s="31" t="s">
        <v>613</v>
      </c>
      <c r="G213" s="32" t="s">
        <v>398</v>
      </c>
      <c r="H213" s="33">
        <v>19322</v>
      </c>
      <c r="I213" s="34" t="str">
        <f t="shared" si="80"/>
        <v xml:space="preserve"> </v>
      </c>
      <c r="J213" s="34" t="str">
        <f>IF(G213="Ethnic Content",H213," ")</f>
        <v xml:space="preserve"> </v>
      </c>
      <c r="K213" s="34" t="str">
        <f>IF(G213="Indigenous Content",H213," ")</f>
        <v xml:space="preserve"> </v>
      </c>
      <c r="L213" s="34" t="str">
        <f>IF(G213="RPH Content",H213," ")</f>
        <v xml:space="preserve"> </v>
      </c>
      <c r="M213" s="34" t="str">
        <f t="shared" si="73"/>
        <v xml:space="preserve"> </v>
      </c>
      <c r="N213" s="34" t="str">
        <f t="shared" si="81"/>
        <v xml:space="preserve"> </v>
      </c>
      <c r="O213" s="34" t="str">
        <f t="shared" si="93"/>
        <v xml:space="preserve"> </v>
      </c>
      <c r="P213" s="34"/>
      <c r="Q213" s="34">
        <f>IF(G213="General Content",H213," ")</f>
        <v>19322</v>
      </c>
      <c r="R213" s="34"/>
      <c r="S213" s="34"/>
      <c r="T213" s="41">
        <f>SUM(I213:R213)</f>
        <v>19322</v>
      </c>
    </row>
    <row r="214" spans="1:23" s="39" customFormat="1" x14ac:dyDescent="0.3">
      <c r="A214" s="36"/>
      <c r="B214" s="31"/>
      <c r="C214" s="37"/>
      <c r="D214" s="38"/>
      <c r="E214" s="31" t="s">
        <v>5</v>
      </c>
      <c r="F214" s="31" t="s">
        <v>2</v>
      </c>
      <c r="G214" s="32" t="s">
        <v>408</v>
      </c>
      <c r="H214" s="33">
        <v>5000</v>
      </c>
      <c r="I214" s="34" t="str">
        <f t="shared" si="80"/>
        <v xml:space="preserve"> </v>
      </c>
      <c r="J214" s="34" t="str">
        <f>IF(G214="Ethnic",H214," ")</f>
        <v xml:space="preserve"> </v>
      </c>
      <c r="K214" s="34" t="str">
        <f>IF(G214="Indigenous",H214," ")</f>
        <v xml:space="preserve"> </v>
      </c>
      <c r="L214" s="34" t="str">
        <f>IF(G214="RPH",H214," ")</f>
        <v xml:space="preserve"> </v>
      </c>
      <c r="M214" s="34" t="str">
        <f t="shared" si="73"/>
        <v xml:space="preserve"> </v>
      </c>
      <c r="N214" s="34" t="str">
        <f t="shared" si="81"/>
        <v xml:space="preserve"> </v>
      </c>
      <c r="O214" s="34" t="str">
        <f t="shared" si="93"/>
        <v xml:space="preserve"> </v>
      </c>
      <c r="P214" s="34"/>
      <c r="Q214" s="34" t="str">
        <f>IF(G214="General D&amp;O",H214," ")</f>
        <v xml:space="preserve"> </v>
      </c>
      <c r="R214" s="34">
        <f>IF(G214="Covid-19 Crisis Grant",H214," ")</f>
        <v>5000</v>
      </c>
      <c r="S214" s="34"/>
      <c r="T214" s="35">
        <f>SUM(I214:R214)</f>
        <v>5000</v>
      </c>
    </row>
    <row r="215" spans="1:23" s="39" customFormat="1" ht="27.6" x14ac:dyDescent="0.3">
      <c r="A215" s="36"/>
      <c r="B215" s="31" t="s">
        <v>352</v>
      </c>
      <c r="C215" s="37" t="s">
        <v>309</v>
      </c>
      <c r="D215" s="38" t="s">
        <v>310</v>
      </c>
      <c r="E215" s="31" t="s">
        <v>12</v>
      </c>
      <c r="F215" s="31" t="s">
        <v>538</v>
      </c>
      <c r="G215" s="32" t="s">
        <v>399</v>
      </c>
      <c r="H215" s="33">
        <v>76001</v>
      </c>
      <c r="I215" s="34" t="str">
        <f t="shared" si="80"/>
        <v xml:space="preserve"> </v>
      </c>
      <c r="J215" s="34" t="str">
        <f>IF(G215="Ethnic Content",H215," ")</f>
        <v xml:space="preserve"> </v>
      </c>
      <c r="K215" s="34">
        <f>IF(G215="Indigenous Content",H215," ")</f>
        <v>76001</v>
      </c>
      <c r="L215" s="34" t="str">
        <f>IF(G215="RPH Content",H215," ")</f>
        <v xml:space="preserve"> </v>
      </c>
      <c r="M215" s="34" t="str">
        <f t="shared" si="73"/>
        <v xml:space="preserve"> </v>
      </c>
      <c r="N215" s="34" t="str">
        <f t="shared" si="81"/>
        <v xml:space="preserve"> </v>
      </c>
      <c r="O215" s="34" t="str">
        <f t="shared" si="93"/>
        <v xml:space="preserve"> </v>
      </c>
      <c r="P215" s="34"/>
      <c r="Q215" s="34" t="str">
        <f>IF(G215="General Content",H215," ")</f>
        <v xml:space="preserve"> </v>
      </c>
      <c r="R215" s="34"/>
      <c r="S215" s="34"/>
      <c r="T215" s="41">
        <f>SUM(I215:R215)</f>
        <v>76001</v>
      </c>
    </row>
    <row r="216" spans="1:23" s="39" customFormat="1" ht="41.4" x14ac:dyDescent="0.3">
      <c r="A216" s="36"/>
      <c r="B216" s="31" t="s">
        <v>448</v>
      </c>
      <c r="C216" s="37" t="s">
        <v>362</v>
      </c>
      <c r="D216" s="38" t="s">
        <v>310</v>
      </c>
      <c r="E216" s="31" t="s">
        <v>9</v>
      </c>
      <c r="F216" s="31" t="s">
        <v>449</v>
      </c>
      <c r="G216" s="32" t="s">
        <v>392</v>
      </c>
      <c r="H216" s="33">
        <v>61945</v>
      </c>
      <c r="I216" s="34">
        <v>50984</v>
      </c>
      <c r="J216" s="34" t="str">
        <f>IF(G216="Ethnic D&amp;O",H216," ")</f>
        <v xml:space="preserve"> </v>
      </c>
      <c r="K216" s="34">
        <v>10961</v>
      </c>
      <c r="L216" s="34" t="str">
        <f>IF(G216="RPH",H216," ")</f>
        <v xml:space="preserve"> </v>
      </c>
      <c r="M216" s="34" t="str">
        <f t="shared" si="73"/>
        <v xml:space="preserve"> </v>
      </c>
      <c r="N216" s="34" t="str">
        <f t="shared" si="81"/>
        <v xml:space="preserve"> </v>
      </c>
      <c r="O216" s="34" t="str">
        <f t="shared" si="93"/>
        <v xml:space="preserve"> </v>
      </c>
      <c r="P216" s="34"/>
      <c r="Q216" s="34" t="str">
        <f>IF(G216="General D&amp;O",H216," ")</f>
        <v xml:space="preserve"> </v>
      </c>
      <c r="R216" s="34"/>
      <c r="S216" s="34"/>
      <c r="T216" s="35">
        <f>H216</f>
        <v>61945</v>
      </c>
      <c r="W216" s="44"/>
    </row>
    <row r="217" spans="1:23" s="39" customFormat="1" ht="41.4" x14ac:dyDescent="0.3">
      <c r="A217" s="36"/>
      <c r="B217" s="31"/>
      <c r="C217" s="37"/>
      <c r="D217" s="38"/>
      <c r="E217" s="31" t="s">
        <v>12</v>
      </c>
      <c r="F217" s="31" t="s">
        <v>614</v>
      </c>
      <c r="G217" s="32" t="s">
        <v>399</v>
      </c>
      <c r="H217" s="33">
        <v>90580</v>
      </c>
      <c r="I217" s="34" t="str">
        <f t="shared" si="80"/>
        <v xml:space="preserve"> </v>
      </c>
      <c r="J217" s="34" t="str">
        <f>IF(G217="Ethnic Content",H217," ")</f>
        <v xml:space="preserve"> </v>
      </c>
      <c r="K217" s="34">
        <v>76832</v>
      </c>
      <c r="L217" s="34" t="str">
        <f>IF(G217="RPH Content",H217," ")</f>
        <v xml:space="preserve"> </v>
      </c>
      <c r="M217" s="34" t="str">
        <f t="shared" si="73"/>
        <v xml:space="preserve"> </v>
      </c>
      <c r="N217" s="34" t="str">
        <f t="shared" si="81"/>
        <v xml:space="preserve"> </v>
      </c>
      <c r="O217" s="34" t="str">
        <f t="shared" si="93"/>
        <v xml:space="preserve"> </v>
      </c>
      <c r="P217" s="34"/>
      <c r="Q217" s="34">
        <v>13748</v>
      </c>
      <c r="R217" s="34"/>
      <c r="S217" s="34"/>
      <c r="T217" s="41">
        <f>SUM(I217:R217)</f>
        <v>90580</v>
      </c>
    </row>
    <row r="218" spans="1:23" s="39" customFormat="1" ht="12" customHeight="1" x14ac:dyDescent="0.3">
      <c r="A218" s="36"/>
      <c r="B218" s="16"/>
      <c r="C218" s="17"/>
      <c r="D218" s="18"/>
      <c r="E218" s="31" t="s">
        <v>1</v>
      </c>
      <c r="F218" s="31" t="s">
        <v>2</v>
      </c>
      <c r="G218" s="45" t="s">
        <v>408</v>
      </c>
      <c r="H218" s="46">
        <v>24255</v>
      </c>
      <c r="I218" s="47" t="str">
        <f>IF(G218="Transmission D&amp;O",H218," ")</f>
        <v xml:space="preserve"> </v>
      </c>
      <c r="J218" s="47" t="str">
        <f>IF(G218="Ethnic",H218," ")</f>
        <v xml:space="preserve"> </v>
      </c>
      <c r="K218" s="47">
        <v>17938</v>
      </c>
      <c r="L218" s="47" t="str">
        <f t="shared" ref="L218:L220" si="94">IF(G218="RPH",H218," ")</f>
        <v xml:space="preserve"> </v>
      </c>
      <c r="M218" s="47" t="str">
        <f>IF(G218="RPH Tx",H218," ")</f>
        <v xml:space="preserve"> </v>
      </c>
      <c r="N218" s="47" t="str">
        <f>IF(G218="Training",H218," ")</f>
        <v xml:space="preserve"> </v>
      </c>
      <c r="O218" s="47" t="str">
        <f>IF(G218="Training Business",H218," ")</f>
        <v xml:space="preserve"> </v>
      </c>
      <c r="P218" s="47"/>
      <c r="Q218" s="47" t="str">
        <f t="shared" ref="Q218:Q220" si="95">IF(G218="General D&amp;O",H218," ")</f>
        <v xml:space="preserve"> </v>
      </c>
      <c r="R218" s="47">
        <v>6317</v>
      </c>
      <c r="S218" s="47"/>
      <c r="T218" s="48">
        <f>SUM(I218:R218)</f>
        <v>24255</v>
      </c>
      <c r="U218" s="49"/>
    </row>
    <row r="219" spans="1:23" s="39" customFormat="1" x14ac:dyDescent="0.3">
      <c r="A219" s="36"/>
      <c r="B219" s="31"/>
      <c r="C219" s="37"/>
      <c r="D219" s="38"/>
      <c r="E219" s="31" t="s">
        <v>5</v>
      </c>
      <c r="F219" s="31" t="s">
        <v>2</v>
      </c>
      <c r="G219" s="32" t="s">
        <v>65</v>
      </c>
      <c r="H219" s="50">
        <v>5000</v>
      </c>
      <c r="I219" s="51" t="str">
        <f t="shared" si="80"/>
        <v xml:space="preserve"> </v>
      </c>
      <c r="J219" s="51" t="str">
        <f>IF(G219="Ethnic",H219," ")</f>
        <v xml:space="preserve"> </v>
      </c>
      <c r="K219" s="51">
        <f>IF(G219="Indigenous",H219," ")</f>
        <v>5000</v>
      </c>
      <c r="L219" s="51" t="str">
        <f t="shared" si="94"/>
        <v xml:space="preserve"> </v>
      </c>
      <c r="M219" s="51" t="str">
        <f t="shared" ref="M219:M269" si="96">IF(G219="RPH Tx",H219," ")</f>
        <v xml:space="preserve"> </v>
      </c>
      <c r="N219" s="51" t="str">
        <f t="shared" si="81"/>
        <v xml:space="preserve"> </v>
      </c>
      <c r="O219" s="51" t="str">
        <f t="shared" si="93"/>
        <v xml:space="preserve"> </v>
      </c>
      <c r="P219" s="51"/>
      <c r="Q219" s="51" t="str">
        <f t="shared" si="95"/>
        <v xml:space="preserve"> </v>
      </c>
      <c r="R219" s="51" t="str">
        <f>IF(G219="Covid-19 Crisis Grant",H219," ")</f>
        <v xml:space="preserve"> </v>
      </c>
      <c r="S219" s="51"/>
      <c r="T219" s="52">
        <f>SUM(I219:R219)</f>
        <v>5000</v>
      </c>
    </row>
    <row r="220" spans="1:23" s="39" customFormat="1" ht="55.2" x14ac:dyDescent="0.3">
      <c r="A220" s="40"/>
      <c r="B220" s="31" t="s">
        <v>615</v>
      </c>
      <c r="C220" s="37" t="s">
        <v>197</v>
      </c>
      <c r="D220" s="38" t="s">
        <v>198</v>
      </c>
      <c r="E220" s="31" t="s">
        <v>9</v>
      </c>
      <c r="F220" s="31" t="s">
        <v>746</v>
      </c>
      <c r="G220" s="32" t="s">
        <v>391</v>
      </c>
      <c r="H220" s="53">
        <v>79489</v>
      </c>
      <c r="I220" s="54">
        <v>15280</v>
      </c>
      <c r="J220" s="54" t="str">
        <f>IF(G220="Ethnic D&amp;O",H220," ")</f>
        <v xml:space="preserve"> </v>
      </c>
      <c r="K220" s="54">
        <v>2409</v>
      </c>
      <c r="L220" s="54" t="str">
        <f t="shared" si="94"/>
        <v xml:space="preserve"> </v>
      </c>
      <c r="M220" s="54" t="str">
        <f t="shared" si="96"/>
        <v xml:space="preserve"> </v>
      </c>
      <c r="N220" s="54" t="str">
        <f t="shared" si="81"/>
        <v xml:space="preserve"> </v>
      </c>
      <c r="O220" s="54" t="str">
        <f t="shared" si="93"/>
        <v xml:space="preserve"> </v>
      </c>
      <c r="P220" s="54"/>
      <c r="Q220" s="54" t="str">
        <f t="shared" si="95"/>
        <v xml:space="preserve"> </v>
      </c>
      <c r="R220" s="54"/>
      <c r="S220" s="54"/>
      <c r="T220" s="55">
        <f>H220</f>
        <v>79489</v>
      </c>
    </row>
    <row r="221" spans="1:23" s="39" customFormat="1" x14ac:dyDescent="0.3">
      <c r="A221" s="36"/>
      <c r="B221" s="31"/>
      <c r="C221" s="37"/>
      <c r="D221" s="38"/>
      <c r="E221" s="31" t="s">
        <v>25</v>
      </c>
      <c r="F221" s="31" t="s">
        <v>616</v>
      </c>
      <c r="G221" s="32" t="s">
        <v>398</v>
      </c>
      <c r="H221" s="33">
        <v>40000</v>
      </c>
      <c r="I221" s="34" t="str">
        <f t="shared" si="80"/>
        <v xml:space="preserve"> </v>
      </c>
      <c r="J221" s="34" t="str">
        <f>IF(G221="Ethnic Content",H221," ")</f>
        <v xml:space="preserve"> </v>
      </c>
      <c r="K221" s="34">
        <v>1729</v>
      </c>
      <c r="L221" s="34" t="str">
        <f>IF(G221="RPH Content",H221," ")</f>
        <v xml:space="preserve"> </v>
      </c>
      <c r="M221" s="34" t="str">
        <f t="shared" si="96"/>
        <v xml:space="preserve"> </v>
      </c>
      <c r="N221" s="34" t="str">
        <f t="shared" si="81"/>
        <v xml:space="preserve"> </v>
      </c>
      <c r="O221" s="34" t="str">
        <f t="shared" ref="O221:O233" si="97">IF(G221="Training Business",H221," ")</f>
        <v xml:space="preserve"> </v>
      </c>
      <c r="P221" s="34"/>
      <c r="Q221" s="34">
        <v>38271</v>
      </c>
      <c r="R221" s="34"/>
      <c r="S221" s="34"/>
      <c r="T221" s="41">
        <f>SUM(I221:R221)</f>
        <v>40000</v>
      </c>
    </row>
    <row r="222" spans="1:23" s="39" customFormat="1" x14ac:dyDescent="0.3">
      <c r="A222" s="36"/>
      <c r="B222" s="31"/>
      <c r="C222" s="37"/>
      <c r="D222" s="38"/>
      <c r="E222" s="31" t="s">
        <v>5</v>
      </c>
      <c r="F222" s="31" t="s">
        <v>2</v>
      </c>
      <c r="G222" s="32" t="s">
        <v>65</v>
      </c>
      <c r="H222" s="33">
        <v>5000</v>
      </c>
      <c r="I222" s="34" t="str">
        <f t="shared" si="80"/>
        <v xml:space="preserve"> </v>
      </c>
      <c r="J222" s="34" t="str">
        <f>IF(G222="Ethnic",H222," ")</f>
        <v xml:space="preserve"> </v>
      </c>
      <c r="K222" s="34">
        <f>IF(G222="Indigenous",H222," ")</f>
        <v>5000</v>
      </c>
      <c r="L222" s="34" t="str">
        <f>IF(G222="RPH",H222," ")</f>
        <v xml:space="preserve"> </v>
      </c>
      <c r="M222" s="34" t="str">
        <f t="shared" si="96"/>
        <v xml:space="preserve"> </v>
      </c>
      <c r="N222" s="34" t="str">
        <f t="shared" si="81"/>
        <v xml:space="preserve"> </v>
      </c>
      <c r="O222" s="34" t="str">
        <f t="shared" si="97"/>
        <v xml:space="preserve"> </v>
      </c>
      <c r="P222" s="34"/>
      <c r="Q222" s="34" t="str">
        <f>IF(G222="General D&amp;O",H222," ")</f>
        <v xml:space="preserve"> </v>
      </c>
      <c r="R222" s="34" t="str">
        <f>IF(G222="Covid-19 Crisis Grant",H222," ")</f>
        <v xml:space="preserve"> </v>
      </c>
      <c r="S222" s="34"/>
      <c r="T222" s="35">
        <f>SUM(I222:R222)</f>
        <v>5000</v>
      </c>
    </row>
    <row r="223" spans="1:23" s="39" customFormat="1" x14ac:dyDescent="0.3">
      <c r="A223" s="36"/>
      <c r="B223" s="31" t="s">
        <v>199</v>
      </c>
      <c r="C223" s="37" t="s">
        <v>200</v>
      </c>
      <c r="D223" s="38" t="s">
        <v>198</v>
      </c>
      <c r="E223" s="31" t="s">
        <v>5</v>
      </c>
      <c r="F223" s="31" t="s">
        <v>2</v>
      </c>
      <c r="G223" s="32" t="s">
        <v>408</v>
      </c>
      <c r="H223" s="33">
        <v>17691</v>
      </c>
      <c r="I223" s="34" t="str">
        <f t="shared" si="80"/>
        <v xml:space="preserve"> </v>
      </c>
      <c r="J223" s="34" t="str">
        <f>IF(G223="Ethnic",H223," ")</f>
        <v xml:space="preserve"> </v>
      </c>
      <c r="K223" s="34" t="str">
        <f>IF(G223="Indigenous",H223," ")</f>
        <v xml:space="preserve"> </v>
      </c>
      <c r="L223" s="34" t="str">
        <f>IF(G223="RPH",H223," ")</f>
        <v xml:space="preserve"> </v>
      </c>
      <c r="M223" s="34" t="str">
        <f t="shared" si="96"/>
        <v xml:space="preserve"> </v>
      </c>
      <c r="N223" s="34" t="str">
        <f t="shared" si="81"/>
        <v xml:space="preserve"> </v>
      </c>
      <c r="O223" s="34" t="str">
        <f t="shared" si="97"/>
        <v xml:space="preserve"> </v>
      </c>
      <c r="P223" s="34"/>
      <c r="Q223" s="34" t="str">
        <f>IF(G223="General D&amp;O",H223," ")</f>
        <v xml:space="preserve"> </v>
      </c>
      <c r="R223" s="34">
        <f>IF(G223="Covid-19 Crisis Grant",H223," ")</f>
        <v>17691</v>
      </c>
      <c r="S223" s="34"/>
      <c r="T223" s="35">
        <f>SUM(I223:R223)</f>
        <v>17691</v>
      </c>
    </row>
    <row r="224" spans="1:23" s="39" customFormat="1" ht="27.6" x14ac:dyDescent="0.3">
      <c r="A224" s="40"/>
      <c r="B224" s="31" t="s">
        <v>450</v>
      </c>
      <c r="C224" s="37" t="s">
        <v>201</v>
      </c>
      <c r="D224" s="38" t="s">
        <v>198</v>
      </c>
      <c r="E224" s="31" t="s">
        <v>9</v>
      </c>
      <c r="F224" s="31" t="s">
        <v>451</v>
      </c>
      <c r="G224" s="32" t="s">
        <v>390</v>
      </c>
      <c r="H224" s="33">
        <v>11200</v>
      </c>
      <c r="I224" s="34" t="str">
        <f t="shared" ref="I224:I274" si="98">IF(G224="Transmission D&amp;O",H224," ")</f>
        <v xml:space="preserve"> </v>
      </c>
      <c r="J224" s="34">
        <f>IF(G224="Ethnic D&amp;O",H224," ")</f>
        <v>11200</v>
      </c>
      <c r="K224" s="34" t="str">
        <f>IF(G224="Indigenous D&amp;O",H224," ")</f>
        <v xml:space="preserve"> </v>
      </c>
      <c r="L224" s="34" t="str">
        <f>IF(G224="RPH",H224," ")</f>
        <v xml:space="preserve"> </v>
      </c>
      <c r="M224" s="34" t="str">
        <f t="shared" si="96"/>
        <v xml:space="preserve"> </v>
      </c>
      <c r="N224" s="34" t="str">
        <f t="shared" si="81"/>
        <v xml:space="preserve"> </v>
      </c>
      <c r="O224" s="34" t="str">
        <f t="shared" si="97"/>
        <v xml:space="preserve"> </v>
      </c>
      <c r="P224" s="34"/>
      <c r="Q224" s="34" t="str">
        <f>IF(G224="General D&amp;O",H224," ")</f>
        <v xml:space="preserve"> </v>
      </c>
      <c r="R224" s="34"/>
      <c r="S224" s="34"/>
      <c r="T224" s="35">
        <f>H224</f>
        <v>11200</v>
      </c>
    </row>
    <row r="225" spans="1:20" s="39" customFormat="1" ht="27.6" x14ac:dyDescent="0.3">
      <c r="A225" s="36"/>
      <c r="B225" s="31"/>
      <c r="C225" s="37"/>
      <c r="D225" s="38"/>
      <c r="E225" s="31" t="s">
        <v>12</v>
      </c>
      <c r="F225" s="31" t="s">
        <v>538</v>
      </c>
      <c r="G225" s="32" t="s">
        <v>397</v>
      </c>
      <c r="H225" s="33">
        <v>9029</v>
      </c>
      <c r="I225" s="34" t="str">
        <f t="shared" si="98"/>
        <v xml:space="preserve"> </v>
      </c>
      <c r="J225" s="34">
        <f>IF(G225="Ethnic Content",H225," ")</f>
        <v>9029</v>
      </c>
      <c r="K225" s="34" t="str">
        <f>IF(G225="Indigenous Content",H225," ")</f>
        <v xml:space="preserve"> </v>
      </c>
      <c r="L225" s="34" t="str">
        <f>IF(G225="RPH Content",H225," ")</f>
        <v xml:space="preserve"> </v>
      </c>
      <c r="M225" s="34" t="str">
        <f t="shared" si="96"/>
        <v xml:space="preserve"> </v>
      </c>
      <c r="N225" s="34" t="str">
        <f t="shared" si="81"/>
        <v xml:space="preserve"> </v>
      </c>
      <c r="O225" s="34" t="str">
        <f t="shared" si="97"/>
        <v xml:space="preserve"> </v>
      </c>
      <c r="P225" s="34"/>
      <c r="Q225" s="34" t="str">
        <f>IF(G225="General Content",H225," ")</f>
        <v xml:space="preserve"> </v>
      </c>
      <c r="R225" s="34"/>
      <c r="S225" s="34"/>
      <c r="T225" s="41">
        <f t="shared" ref="T225:T230" si="99">SUM(I225:R225)</f>
        <v>9029</v>
      </c>
    </row>
    <row r="226" spans="1:20" s="39" customFormat="1" ht="27.6" x14ac:dyDescent="0.3">
      <c r="A226" s="36"/>
      <c r="B226" s="31" t="s">
        <v>617</v>
      </c>
      <c r="C226" s="37" t="s">
        <v>202</v>
      </c>
      <c r="D226" s="38" t="s">
        <v>198</v>
      </c>
      <c r="E226" s="31" t="s">
        <v>1</v>
      </c>
      <c r="F226" s="31" t="s">
        <v>2</v>
      </c>
      <c r="G226" s="32" t="s">
        <v>408</v>
      </c>
      <c r="H226" s="33">
        <v>2900</v>
      </c>
      <c r="I226" s="34" t="str">
        <f t="shared" si="98"/>
        <v xml:space="preserve"> </v>
      </c>
      <c r="J226" s="34" t="str">
        <f>IF(G226="Ethnic",H226," ")</f>
        <v xml:space="preserve"> </v>
      </c>
      <c r="K226" s="34" t="str">
        <f>IF(G226="Indigenous",H226," ")</f>
        <v xml:space="preserve"> </v>
      </c>
      <c r="L226" s="34" t="str">
        <f>IF(G226="RPH",H226," ")</f>
        <v xml:space="preserve"> </v>
      </c>
      <c r="M226" s="34" t="str">
        <f t="shared" si="96"/>
        <v xml:space="preserve"> </v>
      </c>
      <c r="N226" s="34" t="str">
        <f t="shared" si="81"/>
        <v xml:space="preserve"> </v>
      </c>
      <c r="O226" s="34" t="str">
        <f t="shared" si="97"/>
        <v xml:space="preserve"> </v>
      </c>
      <c r="P226" s="34"/>
      <c r="Q226" s="34" t="str">
        <f>IF(G226="General D&amp;O",H226," ")</f>
        <v xml:space="preserve"> </v>
      </c>
      <c r="R226" s="34">
        <f>IF(G226="Covid-19 Crisis Grant",H226," ")</f>
        <v>2900</v>
      </c>
      <c r="S226" s="34"/>
      <c r="T226" s="35">
        <f t="shared" si="99"/>
        <v>2900</v>
      </c>
    </row>
    <row r="227" spans="1:20" s="39" customFormat="1" x14ac:dyDescent="0.3">
      <c r="A227" s="36"/>
      <c r="B227" s="31" t="s">
        <v>203</v>
      </c>
      <c r="C227" s="37" t="s">
        <v>204</v>
      </c>
      <c r="D227" s="38" t="s">
        <v>198</v>
      </c>
      <c r="E227" s="31" t="s">
        <v>5</v>
      </c>
      <c r="F227" s="31" t="s">
        <v>2</v>
      </c>
      <c r="G227" s="32" t="s">
        <v>408</v>
      </c>
      <c r="H227" s="33">
        <v>5291</v>
      </c>
      <c r="I227" s="34" t="str">
        <f t="shared" si="98"/>
        <v xml:space="preserve"> </v>
      </c>
      <c r="J227" s="34" t="str">
        <f>IF(G227="Ethnic",H227," ")</f>
        <v xml:space="preserve"> </v>
      </c>
      <c r="K227" s="34" t="str">
        <f>IF(G227="Indigenous",H227," ")</f>
        <v xml:space="preserve"> </v>
      </c>
      <c r="L227" s="34" t="str">
        <f>IF(G227="RPH",H227," ")</f>
        <v xml:space="preserve"> </v>
      </c>
      <c r="M227" s="34" t="str">
        <f t="shared" si="96"/>
        <v xml:space="preserve"> </v>
      </c>
      <c r="N227" s="34" t="str">
        <f t="shared" si="81"/>
        <v xml:space="preserve"> </v>
      </c>
      <c r="O227" s="34" t="str">
        <f t="shared" si="97"/>
        <v xml:space="preserve"> </v>
      </c>
      <c r="P227" s="34"/>
      <c r="Q227" s="34" t="str">
        <f>IF(G227="General D&amp;O",H227," ")</f>
        <v xml:space="preserve"> </v>
      </c>
      <c r="R227" s="34">
        <f>IF(G227="Covid-19 Crisis Grant",H227," ")</f>
        <v>5291</v>
      </c>
      <c r="S227" s="34"/>
      <c r="T227" s="35">
        <f t="shared" si="99"/>
        <v>5291</v>
      </c>
    </row>
    <row r="228" spans="1:20" s="39" customFormat="1" ht="27.6" x14ac:dyDescent="0.3">
      <c r="A228" s="36"/>
      <c r="B228" s="31" t="s">
        <v>618</v>
      </c>
      <c r="C228" s="37" t="s">
        <v>205</v>
      </c>
      <c r="D228" s="38" t="s">
        <v>198</v>
      </c>
      <c r="E228" s="31" t="s">
        <v>12</v>
      </c>
      <c r="F228" s="31" t="s">
        <v>538</v>
      </c>
      <c r="G228" s="32" t="s">
        <v>399</v>
      </c>
      <c r="H228" s="33">
        <v>37058</v>
      </c>
      <c r="I228" s="34" t="str">
        <f t="shared" si="98"/>
        <v xml:space="preserve"> </v>
      </c>
      <c r="J228" s="34">
        <v>26668</v>
      </c>
      <c r="K228" s="34">
        <v>10390</v>
      </c>
      <c r="L228" s="34" t="str">
        <f>IF(G228="RPH Content",H228," ")</f>
        <v xml:space="preserve"> </v>
      </c>
      <c r="M228" s="34" t="str">
        <f t="shared" si="96"/>
        <v xml:space="preserve"> </v>
      </c>
      <c r="N228" s="34" t="str">
        <f t="shared" si="81"/>
        <v xml:space="preserve"> </v>
      </c>
      <c r="O228" s="34" t="str">
        <f t="shared" si="97"/>
        <v xml:space="preserve"> </v>
      </c>
      <c r="P228" s="34"/>
      <c r="Q228" s="34" t="str">
        <f>IF(G228="General Content",H228," ")</f>
        <v xml:space="preserve"> </v>
      </c>
      <c r="R228" s="34"/>
      <c r="S228" s="34"/>
      <c r="T228" s="41">
        <f t="shared" si="99"/>
        <v>37058</v>
      </c>
    </row>
    <row r="229" spans="1:20" s="39" customFormat="1" x14ac:dyDescent="0.3">
      <c r="A229" s="36"/>
      <c r="B229" s="31"/>
      <c r="C229" s="37"/>
      <c r="D229" s="38"/>
      <c r="E229" s="31" t="s">
        <v>5</v>
      </c>
      <c r="F229" s="31" t="s">
        <v>2</v>
      </c>
      <c r="G229" s="32" t="s">
        <v>11</v>
      </c>
      <c r="H229" s="33">
        <v>6344</v>
      </c>
      <c r="I229" s="34" t="str">
        <f t="shared" si="98"/>
        <v xml:space="preserve"> </v>
      </c>
      <c r="J229" s="34">
        <f>IF(G229="Ethnic",H229," ")</f>
        <v>6344</v>
      </c>
      <c r="K229" s="34" t="str">
        <f>IF(G229="Indigenous",H229," ")</f>
        <v xml:space="preserve"> </v>
      </c>
      <c r="L229" s="34" t="str">
        <f t="shared" ref="L229:L231" si="100">IF(G229="RPH",H229," ")</f>
        <v xml:space="preserve"> </v>
      </c>
      <c r="M229" s="34" t="str">
        <f t="shared" si="96"/>
        <v xml:space="preserve"> </v>
      </c>
      <c r="N229" s="34" t="str">
        <f t="shared" ref="N229:N278" si="101">IF(G229="Training",H229," ")</f>
        <v xml:space="preserve"> </v>
      </c>
      <c r="O229" s="34" t="str">
        <f t="shared" si="97"/>
        <v xml:space="preserve"> </v>
      </c>
      <c r="P229" s="34"/>
      <c r="Q229" s="34" t="str">
        <f t="shared" ref="Q229:Q231" si="102">IF(G229="General D&amp;O",H229," ")</f>
        <v xml:space="preserve"> </v>
      </c>
      <c r="R229" s="34" t="str">
        <f>IF(G229="Covid-19 Crisis Grant",H229," ")</f>
        <v xml:space="preserve"> </v>
      </c>
      <c r="S229" s="34"/>
      <c r="T229" s="35">
        <f t="shared" si="99"/>
        <v>6344</v>
      </c>
    </row>
    <row r="230" spans="1:20" s="39" customFormat="1" x14ac:dyDescent="0.3">
      <c r="A230" s="36"/>
      <c r="B230" s="31"/>
      <c r="C230" s="37"/>
      <c r="D230" s="38"/>
      <c r="E230" s="31" t="s">
        <v>1</v>
      </c>
      <c r="F230" s="31" t="s">
        <v>2</v>
      </c>
      <c r="G230" s="32" t="s">
        <v>408</v>
      </c>
      <c r="H230" s="33">
        <v>30565</v>
      </c>
      <c r="I230" s="34" t="str">
        <f t="shared" si="98"/>
        <v xml:space="preserve"> </v>
      </c>
      <c r="J230" s="34">
        <v>27803</v>
      </c>
      <c r="K230" s="34">
        <v>1530</v>
      </c>
      <c r="L230" s="34" t="str">
        <f t="shared" si="100"/>
        <v xml:space="preserve"> </v>
      </c>
      <c r="M230" s="34" t="str">
        <f t="shared" si="96"/>
        <v xml:space="preserve"> </v>
      </c>
      <c r="N230" s="34" t="str">
        <f t="shared" si="101"/>
        <v xml:space="preserve"> </v>
      </c>
      <c r="O230" s="34" t="str">
        <f t="shared" si="97"/>
        <v xml:space="preserve"> </v>
      </c>
      <c r="P230" s="34"/>
      <c r="Q230" s="34" t="str">
        <f t="shared" si="102"/>
        <v xml:space="preserve"> </v>
      </c>
      <c r="R230" s="34">
        <v>1232</v>
      </c>
      <c r="S230" s="34"/>
      <c r="T230" s="35">
        <f t="shared" si="99"/>
        <v>30565</v>
      </c>
    </row>
    <row r="231" spans="1:20" s="39" customFormat="1" ht="41.4" x14ac:dyDescent="0.3">
      <c r="A231" s="40"/>
      <c r="B231" s="31" t="s">
        <v>452</v>
      </c>
      <c r="C231" s="37" t="s">
        <v>206</v>
      </c>
      <c r="D231" s="38" t="s">
        <v>198</v>
      </c>
      <c r="E231" s="31" t="s">
        <v>9</v>
      </c>
      <c r="F231" s="31" t="s">
        <v>453</v>
      </c>
      <c r="G231" s="32" t="s">
        <v>391</v>
      </c>
      <c r="H231" s="33">
        <v>23323</v>
      </c>
      <c r="I231" s="34">
        <v>13323</v>
      </c>
      <c r="J231" s="34" t="str">
        <f>IF(G231="Ethnic D&amp;O",H231," ")</f>
        <v xml:space="preserve"> </v>
      </c>
      <c r="K231" s="34">
        <v>10000</v>
      </c>
      <c r="L231" s="34" t="str">
        <f t="shared" si="100"/>
        <v xml:space="preserve"> </v>
      </c>
      <c r="M231" s="34" t="str">
        <f t="shared" si="96"/>
        <v xml:space="preserve"> </v>
      </c>
      <c r="N231" s="34" t="str">
        <f t="shared" si="101"/>
        <v xml:space="preserve"> </v>
      </c>
      <c r="O231" s="34" t="str">
        <f t="shared" si="97"/>
        <v xml:space="preserve"> </v>
      </c>
      <c r="P231" s="34"/>
      <c r="Q231" s="34" t="str">
        <f t="shared" si="102"/>
        <v xml:space="preserve"> </v>
      </c>
      <c r="R231" s="34"/>
      <c r="S231" s="34"/>
      <c r="T231" s="35">
        <f>H231</f>
        <v>23323</v>
      </c>
    </row>
    <row r="232" spans="1:20" s="39" customFormat="1" ht="27.6" x14ac:dyDescent="0.3">
      <c r="A232" s="36"/>
      <c r="B232" s="31"/>
      <c r="C232" s="37"/>
      <c r="D232" s="38"/>
      <c r="E232" s="31" t="s">
        <v>25</v>
      </c>
      <c r="F232" s="31" t="s">
        <v>619</v>
      </c>
      <c r="G232" s="32" t="s">
        <v>398</v>
      </c>
      <c r="H232" s="33">
        <v>49000</v>
      </c>
      <c r="I232" s="34" t="str">
        <f t="shared" si="98"/>
        <v xml:space="preserve"> </v>
      </c>
      <c r="J232" s="34" t="str">
        <f>IF(G232="Ethnic Content",H232," ")</f>
        <v xml:space="preserve"> </v>
      </c>
      <c r="K232" s="34">
        <v>9000</v>
      </c>
      <c r="L232" s="34" t="str">
        <f>IF(G232="RPH Content",H232," ")</f>
        <v xml:space="preserve"> </v>
      </c>
      <c r="M232" s="34" t="str">
        <f t="shared" si="96"/>
        <v xml:space="preserve"> </v>
      </c>
      <c r="N232" s="34" t="str">
        <f t="shared" si="101"/>
        <v xml:space="preserve"> </v>
      </c>
      <c r="O232" s="34" t="str">
        <f t="shared" si="97"/>
        <v xml:space="preserve"> </v>
      </c>
      <c r="P232" s="34"/>
      <c r="Q232" s="34">
        <v>40000</v>
      </c>
      <c r="R232" s="34"/>
      <c r="S232" s="34"/>
      <c r="T232" s="41">
        <f>SUM(I232:R232)</f>
        <v>49000</v>
      </c>
    </row>
    <row r="233" spans="1:20" s="39" customFormat="1" x14ac:dyDescent="0.3">
      <c r="A233" s="36"/>
      <c r="B233" s="31"/>
      <c r="C233" s="37"/>
      <c r="D233" s="38"/>
      <c r="E233" s="31" t="s">
        <v>1</v>
      </c>
      <c r="F233" s="31" t="s">
        <v>2</v>
      </c>
      <c r="G233" s="32" t="s">
        <v>408</v>
      </c>
      <c r="H233" s="33">
        <v>19333</v>
      </c>
      <c r="I233" s="34" t="str">
        <f t="shared" si="98"/>
        <v xml:space="preserve"> </v>
      </c>
      <c r="J233" s="34" t="str">
        <f>IF(G233="Ethnic",H233," ")</f>
        <v xml:space="preserve"> </v>
      </c>
      <c r="K233" s="34">
        <v>15303</v>
      </c>
      <c r="L233" s="34" t="str">
        <f t="shared" ref="L233:L237" si="103">IF(G233="RPH",H233," ")</f>
        <v xml:space="preserve"> </v>
      </c>
      <c r="M233" s="34" t="str">
        <f t="shared" si="96"/>
        <v xml:space="preserve"> </v>
      </c>
      <c r="N233" s="34" t="str">
        <f t="shared" si="101"/>
        <v xml:space="preserve"> </v>
      </c>
      <c r="O233" s="34" t="str">
        <f t="shared" si="97"/>
        <v xml:space="preserve"> </v>
      </c>
      <c r="P233" s="34"/>
      <c r="Q233" s="34" t="str">
        <f t="shared" ref="Q233:Q237" si="104">IF(G233="General D&amp;O",H233," ")</f>
        <v xml:space="preserve"> </v>
      </c>
      <c r="R233" s="34">
        <v>4030</v>
      </c>
      <c r="S233" s="34"/>
      <c r="T233" s="35">
        <f>SUM(I233:R233)</f>
        <v>19333</v>
      </c>
    </row>
    <row r="234" spans="1:20" s="39" customFormat="1" ht="27.6" x14ac:dyDescent="0.3">
      <c r="A234" s="40"/>
      <c r="B234" s="31" t="s">
        <v>454</v>
      </c>
      <c r="C234" s="37" t="s">
        <v>208</v>
      </c>
      <c r="D234" s="38" t="s">
        <v>198</v>
      </c>
      <c r="E234" s="31" t="s">
        <v>9</v>
      </c>
      <c r="F234" s="31" t="s">
        <v>207</v>
      </c>
      <c r="G234" s="32" t="s">
        <v>396</v>
      </c>
      <c r="H234" s="33">
        <v>3000</v>
      </c>
      <c r="I234" s="34" t="str">
        <f t="shared" si="98"/>
        <v xml:space="preserve"> </v>
      </c>
      <c r="J234" s="34" t="str">
        <f>IF(G234="Ethnic D&amp;O",H234," ")</f>
        <v xml:space="preserve"> </v>
      </c>
      <c r="K234" s="34" t="str">
        <f>IF(G234="Indigenous D&amp;O",H234," ")</f>
        <v xml:space="preserve"> </v>
      </c>
      <c r="L234" s="34" t="str">
        <f t="shared" si="103"/>
        <v xml:space="preserve"> </v>
      </c>
      <c r="M234" s="34" t="str">
        <f t="shared" si="96"/>
        <v xml:space="preserve"> </v>
      </c>
      <c r="N234" s="34" t="str">
        <f t="shared" si="101"/>
        <v xml:space="preserve"> </v>
      </c>
      <c r="O234" s="34">
        <f>IF(G234="Training - Industry capacity &amp; skills development",H234," ")</f>
        <v>3000</v>
      </c>
      <c r="P234" s="34"/>
      <c r="Q234" s="34" t="str">
        <f t="shared" si="104"/>
        <v xml:space="preserve"> </v>
      </c>
      <c r="R234" s="34"/>
      <c r="S234" s="34"/>
      <c r="T234" s="35">
        <f>H234</f>
        <v>3000</v>
      </c>
    </row>
    <row r="235" spans="1:20" s="39" customFormat="1" x14ac:dyDescent="0.3">
      <c r="A235" s="36"/>
      <c r="B235" s="31"/>
      <c r="C235" s="56"/>
      <c r="D235" s="38"/>
      <c r="E235" s="31" t="s">
        <v>5</v>
      </c>
      <c r="F235" s="31" t="s">
        <v>2</v>
      </c>
      <c r="G235" s="32" t="s">
        <v>408</v>
      </c>
      <c r="H235" s="33">
        <v>5000</v>
      </c>
      <c r="I235" s="34" t="str">
        <f t="shared" si="98"/>
        <v xml:space="preserve"> </v>
      </c>
      <c r="J235" s="34" t="str">
        <f>IF(G235="Ethnic",H235," ")</f>
        <v xml:space="preserve"> </v>
      </c>
      <c r="K235" s="34" t="str">
        <f>IF(G235="Indigenous",H235," ")</f>
        <v xml:space="preserve"> </v>
      </c>
      <c r="L235" s="34" t="str">
        <f t="shared" si="103"/>
        <v xml:space="preserve"> </v>
      </c>
      <c r="M235" s="34" t="str">
        <f t="shared" si="96"/>
        <v xml:space="preserve"> </v>
      </c>
      <c r="N235" s="34" t="str">
        <f t="shared" si="101"/>
        <v xml:space="preserve"> </v>
      </c>
      <c r="O235" s="34" t="str">
        <f t="shared" ref="O235:O263" si="105">IF(G235="Training Business",H235," ")</f>
        <v xml:space="preserve"> </v>
      </c>
      <c r="P235" s="34"/>
      <c r="Q235" s="34" t="str">
        <f t="shared" si="104"/>
        <v xml:space="preserve"> </v>
      </c>
      <c r="R235" s="34">
        <f>IF(G235="Covid-19 Crisis Grant",H235," ")</f>
        <v>5000</v>
      </c>
      <c r="S235" s="34"/>
      <c r="T235" s="35">
        <f t="shared" ref="T235:T244" si="106">SUM(I235:R235)</f>
        <v>5000</v>
      </c>
    </row>
    <row r="236" spans="1:20" s="39" customFormat="1" x14ac:dyDescent="0.3">
      <c r="A236" s="36"/>
      <c r="B236" s="31"/>
      <c r="C236" s="37"/>
      <c r="D236" s="38"/>
      <c r="E236" s="31" t="s">
        <v>1</v>
      </c>
      <c r="F236" s="31" t="s">
        <v>2</v>
      </c>
      <c r="G236" s="32" t="s">
        <v>408</v>
      </c>
      <c r="H236" s="33">
        <v>2900</v>
      </c>
      <c r="I236" s="34" t="str">
        <f t="shared" si="98"/>
        <v xml:space="preserve"> </v>
      </c>
      <c r="J236" s="34" t="str">
        <f>IF(G236="Ethnic",H236," ")</f>
        <v xml:space="preserve"> </v>
      </c>
      <c r="K236" s="34" t="str">
        <f>IF(G236="Indigenous",H236," ")</f>
        <v xml:space="preserve"> </v>
      </c>
      <c r="L236" s="34" t="str">
        <f t="shared" si="103"/>
        <v xml:space="preserve"> </v>
      </c>
      <c r="M236" s="34" t="str">
        <f t="shared" si="96"/>
        <v xml:space="preserve"> </v>
      </c>
      <c r="N236" s="34" t="str">
        <f t="shared" si="101"/>
        <v xml:space="preserve"> </v>
      </c>
      <c r="O236" s="34" t="str">
        <f t="shared" si="105"/>
        <v xml:space="preserve"> </v>
      </c>
      <c r="P236" s="34"/>
      <c r="Q236" s="34" t="str">
        <f t="shared" si="104"/>
        <v xml:space="preserve"> </v>
      </c>
      <c r="R236" s="34">
        <f>IF(G236="Covid-19 Crisis Grant",H236," ")</f>
        <v>2900</v>
      </c>
      <c r="S236" s="34"/>
      <c r="T236" s="35">
        <f t="shared" si="106"/>
        <v>2900</v>
      </c>
    </row>
    <row r="237" spans="1:20" s="39" customFormat="1" ht="27.6" x14ac:dyDescent="0.3">
      <c r="A237" s="36"/>
      <c r="B237" s="31" t="s">
        <v>455</v>
      </c>
      <c r="C237" s="37" t="s">
        <v>209</v>
      </c>
      <c r="D237" s="38" t="s">
        <v>198</v>
      </c>
      <c r="E237" s="31" t="s">
        <v>5</v>
      </c>
      <c r="F237" s="31" t="s">
        <v>2</v>
      </c>
      <c r="G237" s="32" t="s">
        <v>408</v>
      </c>
      <c r="H237" s="33">
        <v>5000</v>
      </c>
      <c r="I237" s="34" t="str">
        <f t="shared" si="98"/>
        <v xml:space="preserve"> </v>
      </c>
      <c r="J237" s="34" t="str">
        <f>IF(G237="Ethnic",H237," ")</f>
        <v xml:space="preserve"> </v>
      </c>
      <c r="K237" s="34" t="str">
        <f>IF(G237="Indigenous",H237," ")</f>
        <v xml:space="preserve"> </v>
      </c>
      <c r="L237" s="34" t="str">
        <f t="shared" si="103"/>
        <v xml:space="preserve"> </v>
      </c>
      <c r="M237" s="34" t="str">
        <f t="shared" si="96"/>
        <v xml:space="preserve"> </v>
      </c>
      <c r="N237" s="34" t="str">
        <f t="shared" si="101"/>
        <v xml:space="preserve"> </v>
      </c>
      <c r="O237" s="34" t="str">
        <f t="shared" si="105"/>
        <v xml:space="preserve"> </v>
      </c>
      <c r="P237" s="34"/>
      <c r="Q237" s="34" t="str">
        <f t="shared" si="104"/>
        <v xml:space="preserve"> </v>
      </c>
      <c r="R237" s="34">
        <f>IF(G237="Covid-19 Crisis Grant",H237," ")</f>
        <v>5000</v>
      </c>
      <c r="S237" s="34"/>
      <c r="T237" s="35">
        <f t="shared" si="106"/>
        <v>5000</v>
      </c>
    </row>
    <row r="238" spans="1:20" s="39" customFormat="1" ht="27.6" x14ac:dyDescent="0.3">
      <c r="A238" s="36"/>
      <c r="B238" s="31" t="s">
        <v>210</v>
      </c>
      <c r="C238" s="37" t="s">
        <v>211</v>
      </c>
      <c r="D238" s="38" t="s">
        <v>198</v>
      </c>
      <c r="E238" s="31" t="s">
        <v>12</v>
      </c>
      <c r="F238" s="31" t="s">
        <v>538</v>
      </c>
      <c r="G238" s="32" t="s">
        <v>397</v>
      </c>
      <c r="H238" s="33">
        <v>11812</v>
      </c>
      <c r="I238" s="34" t="str">
        <f t="shared" si="98"/>
        <v xml:space="preserve"> </v>
      </c>
      <c r="J238" s="34">
        <f>IF(G238="Ethnic Content",H238," ")</f>
        <v>11812</v>
      </c>
      <c r="K238" s="34" t="str">
        <f>IF(G238="Indigenous Content",H238," ")</f>
        <v xml:space="preserve"> </v>
      </c>
      <c r="L238" s="34" t="str">
        <f>IF(G238="RPH Content",H238," ")</f>
        <v xml:space="preserve"> </v>
      </c>
      <c r="M238" s="34" t="str">
        <f t="shared" si="96"/>
        <v xml:space="preserve"> </v>
      </c>
      <c r="N238" s="34" t="str">
        <f t="shared" si="101"/>
        <v xml:space="preserve"> </v>
      </c>
      <c r="O238" s="34" t="str">
        <f t="shared" si="105"/>
        <v xml:space="preserve"> </v>
      </c>
      <c r="P238" s="34"/>
      <c r="Q238" s="34" t="str">
        <f>IF(G238="General Content",H238," ")</f>
        <v xml:space="preserve"> </v>
      </c>
      <c r="R238" s="34"/>
      <c r="S238" s="34"/>
      <c r="T238" s="41">
        <f t="shared" si="106"/>
        <v>11812</v>
      </c>
    </row>
    <row r="239" spans="1:20" s="39" customFormat="1" x14ac:dyDescent="0.3">
      <c r="A239" s="36"/>
      <c r="B239" s="31"/>
      <c r="C239" s="37"/>
      <c r="D239" s="38"/>
      <c r="E239" s="31" t="s">
        <v>5</v>
      </c>
      <c r="F239" s="31" t="s">
        <v>2</v>
      </c>
      <c r="G239" s="32" t="s">
        <v>408</v>
      </c>
      <c r="H239" s="33">
        <v>25000</v>
      </c>
      <c r="I239" s="34" t="str">
        <f t="shared" si="98"/>
        <v xml:space="preserve"> </v>
      </c>
      <c r="J239" s="34">
        <v>17985</v>
      </c>
      <c r="K239" s="34" t="str">
        <f>IF(G239="Indigenous",H239," ")</f>
        <v xml:space="preserve"> </v>
      </c>
      <c r="L239" s="34" t="str">
        <f>IF(G239="RPH",H239," ")</f>
        <v xml:space="preserve"> </v>
      </c>
      <c r="M239" s="34" t="str">
        <f t="shared" si="96"/>
        <v xml:space="preserve"> </v>
      </c>
      <c r="N239" s="34" t="str">
        <f t="shared" si="101"/>
        <v xml:space="preserve"> </v>
      </c>
      <c r="O239" s="34" t="str">
        <f t="shared" si="105"/>
        <v xml:space="preserve"> </v>
      </c>
      <c r="P239" s="34"/>
      <c r="Q239" s="34" t="str">
        <f>IF(G239="General D&amp;O",H239," ")</f>
        <v xml:space="preserve"> </v>
      </c>
      <c r="R239" s="34">
        <v>7015</v>
      </c>
      <c r="S239" s="34"/>
      <c r="T239" s="35">
        <f t="shared" si="106"/>
        <v>25000</v>
      </c>
    </row>
    <row r="240" spans="1:20" s="39" customFormat="1" ht="27.6" x14ac:dyDescent="0.3">
      <c r="A240" s="36"/>
      <c r="B240" s="31" t="s">
        <v>645</v>
      </c>
      <c r="C240" s="37" t="s">
        <v>212</v>
      </c>
      <c r="D240" s="38" t="s">
        <v>198</v>
      </c>
      <c r="E240" s="31" t="s">
        <v>5</v>
      </c>
      <c r="F240" s="31" t="s">
        <v>2</v>
      </c>
      <c r="G240" s="32" t="s">
        <v>408</v>
      </c>
      <c r="H240" s="33">
        <v>5000</v>
      </c>
      <c r="I240" s="34" t="str">
        <f t="shared" si="98"/>
        <v xml:space="preserve"> </v>
      </c>
      <c r="J240" s="34" t="str">
        <f>IF(G240="Ethnic",H240," ")</f>
        <v xml:space="preserve"> </v>
      </c>
      <c r="K240" s="34" t="str">
        <f>IF(G240="Indigenous",H240," ")</f>
        <v xml:space="preserve"> </v>
      </c>
      <c r="L240" s="34" t="str">
        <f>IF(G240="RPH",H240," ")</f>
        <v xml:space="preserve"> </v>
      </c>
      <c r="M240" s="34" t="str">
        <f t="shared" si="96"/>
        <v xml:space="preserve"> </v>
      </c>
      <c r="N240" s="34" t="str">
        <f t="shared" si="101"/>
        <v xml:space="preserve"> </v>
      </c>
      <c r="O240" s="34" t="str">
        <f t="shared" si="105"/>
        <v xml:space="preserve"> </v>
      </c>
      <c r="P240" s="34"/>
      <c r="Q240" s="34" t="str">
        <f>IF(G240="General D&amp;O",H240," ")</f>
        <v xml:space="preserve"> </v>
      </c>
      <c r="R240" s="34">
        <f>IF(G240="Covid-19 Crisis Grant",H240," ")</f>
        <v>5000</v>
      </c>
      <c r="S240" s="34"/>
      <c r="T240" s="35">
        <f t="shared" si="106"/>
        <v>5000</v>
      </c>
    </row>
    <row r="241" spans="1:20" s="39" customFormat="1" ht="27.6" x14ac:dyDescent="0.3">
      <c r="A241" s="36"/>
      <c r="B241" s="31" t="s">
        <v>213</v>
      </c>
      <c r="C241" s="37" t="s">
        <v>214</v>
      </c>
      <c r="D241" s="38" t="s">
        <v>198</v>
      </c>
      <c r="E241" s="31" t="s">
        <v>12</v>
      </c>
      <c r="F241" s="31" t="s">
        <v>538</v>
      </c>
      <c r="G241" s="32" t="s">
        <v>397</v>
      </c>
      <c r="H241" s="33">
        <v>10165</v>
      </c>
      <c r="I241" s="34" t="str">
        <f t="shared" si="98"/>
        <v xml:space="preserve"> </v>
      </c>
      <c r="J241" s="34">
        <v>6050</v>
      </c>
      <c r="K241" s="34" t="str">
        <f>IF(G241="Indigenous Content",H241," ")</f>
        <v xml:space="preserve"> </v>
      </c>
      <c r="L241" s="34">
        <v>4115</v>
      </c>
      <c r="M241" s="34" t="str">
        <f t="shared" si="96"/>
        <v xml:space="preserve"> </v>
      </c>
      <c r="N241" s="34" t="str">
        <f t="shared" si="101"/>
        <v xml:space="preserve"> </v>
      </c>
      <c r="O241" s="34" t="str">
        <f t="shared" si="105"/>
        <v xml:space="preserve"> </v>
      </c>
      <c r="P241" s="34"/>
      <c r="Q241" s="34" t="str">
        <f>IF(G241="General Content",H241," ")</f>
        <v xml:space="preserve"> </v>
      </c>
      <c r="R241" s="34"/>
      <c r="S241" s="34"/>
      <c r="T241" s="41">
        <f t="shared" si="106"/>
        <v>10165</v>
      </c>
    </row>
    <row r="242" spans="1:20" s="39" customFormat="1" x14ac:dyDescent="0.3">
      <c r="A242" s="36"/>
      <c r="B242" s="31"/>
      <c r="C242" s="37"/>
      <c r="D242" s="38"/>
      <c r="E242" s="31" t="s">
        <v>5</v>
      </c>
      <c r="F242" s="31" t="s">
        <v>2</v>
      </c>
      <c r="G242" s="32" t="s">
        <v>134</v>
      </c>
      <c r="H242" s="33">
        <v>3000</v>
      </c>
      <c r="I242" s="34" t="str">
        <f t="shared" si="98"/>
        <v xml:space="preserve"> </v>
      </c>
      <c r="J242" s="34" t="str">
        <f>IF(G242="Ethnic",H242," ")</f>
        <v xml:space="preserve"> </v>
      </c>
      <c r="K242" s="34" t="str">
        <f>IF(G242="Indigenous",H242," ")</f>
        <v xml:space="preserve"> </v>
      </c>
      <c r="L242" s="34">
        <f>IF(G242="RPH",H242," ")</f>
        <v>3000</v>
      </c>
      <c r="M242" s="34" t="str">
        <f t="shared" si="96"/>
        <v xml:space="preserve"> </v>
      </c>
      <c r="N242" s="34" t="str">
        <f t="shared" si="101"/>
        <v xml:space="preserve"> </v>
      </c>
      <c r="O242" s="34" t="str">
        <f t="shared" si="105"/>
        <v xml:space="preserve"> </v>
      </c>
      <c r="P242" s="34"/>
      <c r="Q242" s="34" t="str">
        <f>IF(G242="General D&amp;O",H242," ")</f>
        <v xml:space="preserve"> </v>
      </c>
      <c r="R242" s="34" t="str">
        <f>IF(G242="Covid-19 Crisis Grant",H242," ")</f>
        <v xml:space="preserve"> </v>
      </c>
      <c r="S242" s="34"/>
      <c r="T242" s="35">
        <f t="shared" si="106"/>
        <v>3000</v>
      </c>
    </row>
    <row r="243" spans="1:20" s="39" customFormat="1" x14ac:dyDescent="0.3">
      <c r="A243" s="36"/>
      <c r="B243" s="31"/>
      <c r="C243" s="37"/>
      <c r="D243" s="38"/>
      <c r="E243" s="31" t="s">
        <v>1</v>
      </c>
      <c r="F243" s="31" t="s">
        <v>2</v>
      </c>
      <c r="G243" s="32" t="s">
        <v>408</v>
      </c>
      <c r="H243" s="33">
        <v>3949</v>
      </c>
      <c r="I243" s="34" t="str">
        <f t="shared" si="98"/>
        <v xml:space="preserve"> </v>
      </c>
      <c r="J243" s="34" t="str">
        <f>IF(G243="Ethnic",H243," ")</f>
        <v xml:space="preserve"> </v>
      </c>
      <c r="K243" s="34" t="str">
        <f>IF(G243="Indigenous",H243," ")</f>
        <v xml:space="preserve"> </v>
      </c>
      <c r="L243" s="34">
        <v>3310</v>
      </c>
      <c r="M243" s="34" t="str">
        <f t="shared" si="96"/>
        <v xml:space="preserve"> </v>
      </c>
      <c r="N243" s="34" t="str">
        <f t="shared" si="101"/>
        <v xml:space="preserve"> </v>
      </c>
      <c r="O243" s="34" t="str">
        <f t="shared" si="105"/>
        <v xml:space="preserve"> </v>
      </c>
      <c r="P243" s="34"/>
      <c r="Q243" s="34" t="str">
        <f>IF(G243="General D&amp;O",H243," ")</f>
        <v xml:space="preserve"> </v>
      </c>
      <c r="R243" s="34">
        <v>639</v>
      </c>
      <c r="S243" s="34"/>
      <c r="T243" s="35">
        <f t="shared" si="106"/>
        <v>3949</v>
      </c>
    </row>
    <row r="244" spans="1:20" s="39" customFormat="1" ht="27.6" x14ac:dyDescent="0.3">
      <c r="A244" s="36"/>
      <c r="B244" s="31" t="s">
        <v>456</v>
      </c>
      <c r="C244" s="37" t="s">
        <v>215</v>
      </c>
      <c r="D244" s="38" t="s">
        <v>198</v>
      </c>
      <c r="E244" s="31" t="s">
        <v>5</v>
      </c>
      <c r="F244" s="31" t="s">
        <v>2</v>
      </c>
      <c r="G244" s="32" t="s">
        <v>408</v>
      </c>
      <c r="H244" s="33">
        <v>20025</v>
      </c>
      <c r="I244" s="34" t="str">
        <f t="shared" si="98"/>
        <v xml:space="preserve"> </v>
      </c>
      <c r="J244" s="34" t="str">
        <f>IF(G244="Ethnic",H244," ")</f>
        <v xml:space="preserve"> </v>
      </c>
      <c r="K244" s="34" t="str">
        <f>IF(G244="Indigenous",H244," ")</f>
        <v xml:space="preserve"> </v>
      </c>
      <c r="L244" s="34" t="str">
        <f>IF(G244="RPH",H244," ")</f>
        <v xml:space="preserve"> </v>
      </c>
      <c r="M244" s="34" t="str">
        <f t="shared" si="96"/>
        <v xml:space="preserve"> </v>
      </c>
      <c r="N244" s="34" t="str">
        <f t="shared" si="101"/>
        <v xml:space="preserve"> </v>
      </c>
      <c r="O244" s="34" t="str">
        <f t="shared" si="105"/>
        <v xml:space="preserve"> </v>
      </c>
      <c r="P244" s="34"/>
      <c r="Q244" s="34" t="str">
        <f>IF(G244="General D&amp;O",H244," ")</f>
        <v xml:space="preserve"> </v>
      </c>
      <c r="R244" s="34">
        <f>IF(G244="Covid-19 Crisis Grant",H244," ")</f>
        <v>20025</v>
      </c>
      <c r="S244" s="34"/>
      <c r="T244" s="35">
        <f t="shared" si="106"/>
        <v>20025</v>
      </c>
    </row>
    <row r="245" spans="1:20" s="39" customFormat="1" ht="55.2" x14ac:dyDescent="0.3">
      <c r="A245" s="40"/>
      <c r="B245" s="31" t="s">
        <v>457</v>
      </c>
      <c r="C245" s="37" t="s">
        <v>216</v>
      </c>
      <c r="D245" s="38" t="s">
        <v>198</v>
      </c>
      <c r="E245" s="31" t="s">
        <v>9</v>
      </c>
      <c r="F245" s="31" t="s">
        <v>620</v>
      </c>
      <c r="G245" s="32" t="s">
        <v>390</v>
      </c>
      <c r="H245" s="33">
        <v>265000</v>
      </c>
      <c r="I245" s="34" t="str">
        <f t="shared" si="98"/>
        <v xml:space="preserve"> </v>
      </c>
      <c r="J245" s="34">
        <f>IF(G245="Ethnic D&amp;O",H245," ")</f>
        <v>265000</v>
      </c>
      <c r="K245" s="34" t="str">
        <f>IF(G245="Indigenous D&amp;O",H245," ")</f>
        <v xml:space="preserve"> </v>
      </c>
      <c r="L245" s="34" t="str">
        <f>IF(G245="RPH",H245," ")</f>
        <v xml:space="preserve"> </v>
      </c>
      <c r="M245" s="34" t="str">
        <f t="shared" si="96"/>
        <v xml:space="preserve"> </v>
      </c>
      <c r="N245" s="34" t="str">
        <f t="shared" si="101"/>
        <v xml:space="preserve"> </v>
      </c>
      <c r="O245" s="34" t="str">
        <f t="shared" si="105"/>
        <v xml:space="preserve"> </v>
      </c>
      <c r="P245" s="34"/>
      <c r="Q245" s="34" t="str">
        <f>IF(G245="General D&amp;O",H245," ")</f>
        <v xml:space="preserve"> </v>
      </c>
      <c r="R245" s="34"/>
      <c r="S245" s="34"/>
      <c r="T245" s="35">
        <f>H245</f>
        <v>265000</v>
      </c>
    </row>
    <row r="246" spans="1:20" s="39" customFormat="1" ht="27.6" x14ac:dyDescent="0.3">
      <c r="A246" s="36"/>
      <c r="B246" s="31"/>
      <c r="C246" s="37"/>
      <c r="D246" s="38"/>
      <c r="E246" s="31" t="s">
        <v>12</v>
      </c>
      <c r="F246" s="31" t="s">
        <v>621</v>
      </c>
      <c r="G246" s="32" t="s">
        <v>397</v>
      </c>
      <c r="H246" s="33">
        <v>81686</v>
      </c>
      <c r="I246" s="34" t="str">
        <f t="shared" si="98"/>
        <v xml:space="preserve"> </v>
      </c>
      <c r="J246" s="34">
        <f>IF(G246="Ethnic Content",H246," ")</f>
        <v>81686</v>
      </c>
      <c r="K246" s="34" t="str">
        <f>IF(G246="Indigenous Content",H246," ")</f>
        <v xml:space="preserve"> </v>
      </c>
      <c r="L246" s="34" t="str">
        <f>IF(G246="RPH Content",H246," ")</f>
        <v xml:space="preserve"> </v>
      </c>
      <c r="M246" s="34" t="str">
        <f t="shared" si="96"/>
        <v xml:space="preserve"> </v>
      </c>
      <c r="N246" s="34" t="str">
        <f t="shared" si="101"/>
        <v xml:space="preserve"> </v>
      </c>
      <c r="O246" s="34" t="str">
        <f t="shared" si="105"/>
        <v xml:space="preserve"> </v>
      </c>
      <c r="P246" s="34"/>
      <c r="Q246" s="34" t="str">
        <f>IF(G246="General Content",H246," ")</f>
        <v xml:space="preserve"> </v>
      </c>
      <c r="R246" s="34"/>
      <c r="S246" s="34"/>
      <c r="T246" s="41">
        <f t="shared" ref="T246:T258" si="107">SUM(I246:R246)</f>
        <v>81686</v>
      </c>
    </row>
    <row r="247" spans="1:20" s="39" customFormat="1" ht="27.6" x14ac:dyDescent="0.3">
      <c r="A247" s="36"/>
      <c r="B247" s="31"/>
      <c r="C247" s="37"/>
      <c r="D247" s="38"/>
      <c r="E247" s="31" t="s">
        <v>217</v>
      </c>
      <c r="F247" s="31" t="s">
        <v>622</v>
      </c>
      <c r="G247" s="32" t="s">
        <v>397</v>
      </c>
      <c r="H247" s="33">
        <v>9270</v>
      </c>
      <c r="I247" s="34" t="str">
        <f t="shared" si="98"/>
        <v xml:space="preserve"> </v>
      </c>
      <c r="J247" s="34">
        <f>IF(G247="Ethnic Content",H247," ")</f>
        <v>9270</v>
      </c>
      <c r="K247" s="34" t="str">
        <f>IF(G247="Indigenous Content",H247," ")</f>
        <v xml:space="preserve"> </v>
      </c>
      <c r="L247" s="34" t="str">
        <f>IF(G247="RPH Content",H247," ")</f>
        <v xml:space="preserve"> </v>
      </c>
      <c r="M247" s="34" t="str">
        <f t="shared" si="96"/>
        <v xml:space="preserve"> </v>
      </c>
      <c r="N247" s="34" t="str">
        <f t="shared" si="101"/>
        <v xml:space="preserve"> </v>
      </c>
      <c r="O247" s="34" t="str">
        <f t="shared" si="105"/>
        <v xml:space="preserve"> </v>
      </c>
      <c r="P247" s="34"/>
      <c r="Q247" s="34" t="str">
        <f>IF(G247="General Content",H247," ")</f>
        <v xml:space="preserve"> </v>
      </c>
      <c r="R247" s="34"/>
      <c r="S247" s="34"/>
      <c r="T247" s="41">
        <f t="shared" si="107"/>
        <v>9270</v>
      </c>
    </row>
    <row r="248" spans="1:20" s="39" customFormat="1" x14ac:dyDescent="0.3">
      <c r="A248" s="36"/>
      <c r="B248" s="31"/>
      <c r="C248" s="37"/>
      <c r="D248" s="38"/>
      <c r="E248" s="31" t="s">
        <v>5</v>
      </c>
      <c r="F248" s="31" t="s">
        <v>2</v>
      </c>
      <c r="G248" s="32" t="s">
        <v>11</v>
      </c>
      <c r="H248" s="33">
        <v>5000</v>
      </c>
      <c r="I248" s="34" t="str">
        <f t="shared" si="98"/>
        <v xml:space="preserve"> </v>
      </c>
      <c r="J248" s="34">
        <f t="shared" ref="J248:J258" si="108">IF(G248="Ethnic",H248," ")</f>
        <v>5000</v>
      </c>
      <c r="K248" s="34" t="str">
        <f t="shared" ref="K248:K258" si="109">IF(G248="Indigenous",H248," ")</f>
        <v xml:space="preserve"> </v>
      </c>
      <c r="L248" s="34" t="str">
        <f t="shared" ref="L248:L260" si="110">IF(G248="RPH",H248," ")</f>
        <v xml:space="preserve"> </v>
      </c>
      <c r="M248" s="34" t="str">
        <f t="shared" si="96"/>
        <v xml:space="preserve"> </v>
      </c>
      <c r="N248" s="34" t="str">
        <f t="shared" si="101"/>
        <v xml:space="preserve"> </v>
      </c>
      <c r="O248" s="34" t="str">
        <f t="shared" si="105"/>
        <v xml:space="preserve"> </v>
      </c>
      <c r="P248" s="34"/>
      <c r="Q248" s="34" t="str">
        <f t="shared" ref="Q248:Q260" si="111">IF(G248="General D&amp;O",H248," ")</f>
        <v xml:space="preserve"> </v>
      </c>
      <c r="R248" s="34" t="str">
        <f t="shared" ref="R248:R258" si="112">IF(G248="Covid-19 Crisis Grant",H248," ")</f>
        <v xml:space="preserve"> </v>
      </c>
      <c r="S248" s="34"/>
      <c r="T248" s="35">
        <f t="shared" si="107"/>
        <v>5000</v>
      </c>
    </row>
    <row r="249" spans="1:20" s="39" customFormat="1" x14ac:dyDescent="0.3">
      <c r="A249" s="36"/>
      <c r="B249" s="31" t="s">
        <v>218</v>
      </c>
      <c r="C249" s="37" t="s">
        <v>219</v>
      </c>
      <c r="D249" s="38" t="s">
        <v>198</v>
      </c>
      <c r="E249" s="31" t="s">
        <v>1</v>
      </c>
      <c r="F249" s="31" t="s">
        <v>2</v>
      </c>
      <c r="G249" s="32" t="s">
        <v>408</v>
      </c>
      <c r="H249" s="33">
        <v>2900</v>
      </c>
      <c r="I249" s="34" t="str">
        <f t="shared" si="98"/>
        <v xml:space="preserve"> </v>
      </c>
      <c r="J249" s="34" t="str">
        <f t="shared" si="108"/>
        <v xml:space="preserve"> </v>
      </c>
      <c r="K249" s="34" t="str">
        <f t="shared" si="109"/>
        <v xml:space="preserve"> </v>
      </c>
      <c r="L249" s="34" t="str">
        <f t="shared" si="110"/>
        <v xml:space="preserve"> </v>
      </c>
      <c r="M249" s="34" t="str">
        <f t="shared" si="96"/>
        <v xml:space="preserve"> </v>
      </c>
      <c r="N249" s="34" t="str">
        <f t="shared" si="101"/>
        <v xml:space="preserve"> </v>
      </c>
      <c r="O249" s="34" t="str">
        <f t="shared" si="105"/>
        <v xml:space="preserve"> </v>
      </c>
      <c r="P249" s="34"/>
      <c r="Q249" s="34" t="str">
        <f t="shared" si="111"/>
        <v xml:space="preserve"> </v>
      </c>
      <c r="R249" s="34">
        <f t="shared" si="112"/>
        <v>2900</v>
      </c>
      <c r="S249" s="34"/>
      <c r="T249" s="35">
        <f t="shared" si="107"/>
        <v>2900</v>
      </c>
    </row>
    <row r="250" spans="1:20" s="39" customFormat="1" x14ac:dyDescent="0.3">
      <c r="A250" s="36"/>
      <c r="B250" s="31" t="s">
        <v>623</v>
      </c>
      <c r="C250" s="37" t="s">
        <v>220</v>
      </c>
      <c r="D250" s="38" t="s">
        <v>198</v>
      </c>
      <c r="E250" s="31" t="s">
        <v>5</v>
      </c>
      <c r="F250" s="31" t="s">
        <v>2</v>
      </c>
      <c r="G250" s="32" t="s">
        <v>408</v>
      </c>
      <c r="H250" s="33">
        <v>5000</v>
      </c>
      <c r="I250" s="34" t="str">
        <f t="shared" si="98"/>
        <v xml:space="preserve"> </v>
      </c>
      <c r="J250" s="34" t="str">
        <f t="shared" si="108"/>
        <v xml:space="preserve"> </v>
      </c>
      <c r="K250" s="34" t="str">
        <f t="shared" si="109"/>
        <v xml:space="preserve"> </v>
      </c>
      <c r="L250" s="34" t="str">
        <f t="shared" si="110"/>
        <v xml:space="preserve"> </v>
      </c>
      <c r="M250" s="34" t="str">
        <f t="shared" si="96"/>
        <v xml:space="preserve"> </v>
      </c>
      <c r="N250" s="34" t="str">
        <f t="shared" si="101"/>
        <v xml:space="preserve"> </v>
      </c>
      <c r="O250" s="34" t="str">
        <f t="shared" si="105"/>
        <v xml:space="preserve"> </v>
      </c>
      <c r="P250" s="34"/>
      <c r="Q250" s="34" t="str">
        <f t="shared" si="111"/>
        <v xml:space="preserve"> </v>
      </c>
      <c r="R250" s="34">
        <f t="shared" si="112"/>
        <v>5000</v>
      </c>
      <c r="S250" s="34"/>
      <c r="T250" s="35">
        <f t="shared" si="107"/>
        <v>5000</v>
      </c>
    </row>
    <row r="251" spans="1:20" s="39" customFormat="1" x14ac:dyDescent="0.3">
      <c r="A251" s="36"/>
      <c r="B251" s="31"/>
      <c r="C251" s="37"/>
      <c r="D251" s="38"/>
      <c r="E251" s="31" t="s">
        <v>1</v>
      </c>
      <c r="F251" s="31" t="s">
        <v>2</v>
      </c>
      <c r="G251" s="32" t="s">
        <v>408</v>
      </c>
      <c r="H251" s="33">
        <v>20167</v>
      </c>
      <c r="I251" s="34" t="str">
        <f t="shared" si="98"/>
        <v xml:space="preserve"> </v>
      </c>
      <c r="J251" s="34" t="str">
        <f t="shared" si="108"/>
        <v xml:space="preserve"> </v>
      </c>
      <c r="K251" s="34" t="str">
        <f t="shared" si="109"/>
        <v xml:space="preserve"> </v>
      </c>
      <c r="L251" s="34" t="str">
        <f t="shared" si="110"/>
        <v xml:space="preserve"> </v>
      </c>
      <c r="M251" s="34" t="str">
        <f t="shared" si="96"/>
        <v xml:space="preserve"> </v>
      </c>
      <c r="N251" s="34" t="str">
        <f t="shared" si="101"/>
        <v xml:space="preserve"> </v>
      </c>
      <c r="O251" s="34" t="str">
        <f t="shared" si="105"/>
        <v xml:space="preserve"> </v>
      </c>
      <c r="P251" s="34"/>
      <c r="Q251" s="34" t="str">
        <f t="shared" si="111"/>
        <v xml:space="preserve"> </v>
      </c>
      <c r="R251" s="34">
        <f t="shared" si="112"/>
        <v>20167</v>
      </c>
      <c r="S251" s="34"/>
      <c r="T251" s="35">
        <f t="shared" si="107"/>
        <v>20167</v>
      </c>
    </row>
    <row r="252" spans="1:20" s="39" customFormat="1" ht="27.6" x14ac:dyDescent="0.3">
      <c r="A252" s="36"/>
      <c r="B252" s="31" t="s">
        <v>624</v>
      </c>
      <c r="C252" s="37" t="s">
        <v>221</v>
      </c>
      <c r="D252" s="38" t="s">
        <v>198</v>
      </c>
      <c r="E252" s="31" t="s">
        <v>5</v>
      </c>
      <c r="F252" s="31" t="s">
        <v>2</v>
      </c>
      <c r="G252" s="32" t="s">
        <v>408</v>
      </c>
      <c r="H252" s="33">
        <v>7049</v>
      </c>
      <c r="I252" s="34" t="str">
        <f t="shared" si="98"/>
        <v xml:space="preserve"> </v>
      </c>
      <c r="J252" s="34" t="str">
        <f t="shared" si="108"/>
        <v xml:space="preserve"> </v>
      </c>
      <c r="K252" s="34" t="str">
        <f t="shared" si="109"/>
        <v xml:space="preserve"> </v>
      </c>
      <c r="L252" s="34" t="str">
        <f t="shared" si="110"/>
        <v xml:space="preserve"> </v>
      </c>
      <c r="M252" s="34" t="str">
        <f t="shared" si="96"/>
        <v xml:space="preserve"> </v>
      </c>
      <c r="N252" s="34" t="str">
        <f t="shared" si="101"/>
        <v xml:space="preserve"> </v>
      </c>
      <c r="O252" s="34" t="str">
        <f t="shared" si="105"/>
        <v xml:space="preserve"> </v>
      </c>
      <c r="P252" s="34"/>
      <c r="Q252" s="34" t="str">
        <f t="shared" si="111"/>
        <v xml:space="preserve"> </v>
      </c>
      <c r="R252" s="34">
        <f t="shared" si="112"/>
        <v>7049</v>
      </c>
      <c r="S252" s="34"/>
      <c r="T252" s="35">
        <f t="shared" si="107"/>
        <v>7049</v>
      </c>
    </row>
    <row r="253" spans="1:20" s="39" customFormat="1" x14ac:dyDescent="0.3">
      <c r="A253" s="36"/>
      <c r="B253" s="31" t="s">
        <v>222</v>
      </c>
      <c r="C253" s="37" t="s">
        <v>223</v>
      </c>
      <c r="D253" s="38" t="s">
        <v>198</v>
      </c>
      <c r="E253" s="31" t="s">
        <v>5</v>
      </c>
      <c r="F253" s="31" t="s">
        <v>2</v>
      </c>
      <c r="G253" s="32" t="s">
        <v>408</v>
      </c>
      <c r="H253" s="33">
        <v>17460</v>
      </c>
      <c r="I253" s="34" t="str">
        <f t="shared" si="98"/>
        <v xml:space="preserve"> </v>
      </c>
      <c r="J253" s="34" t="str">
        <f t="shared" si="108"/>
        <v xml:space="preserve"> </v>
      </c>
      <c r="K253" s="34" t="str">
        <f t="shared" si="109"/>
        <v xml:space="preserve"> </v>
      </c>
      <c r="L253" s="34" t="str">
        <f t="shared" si="110"/>
        <v xml:space="preserve"> </v>
      </c>
      <c r="M253" s="34" t="str">
        <f t="shared" si="96"/>
        <v xml:space="preserve"> </v>
      </c>
      <c r="N253" s="34" t="str">
        <f t="shared" si="101"/>
        <v xml:space="preserve"> </v>
      </c>
      <c r="O253" s="34" t="str">
        <f t="shared" si="105"/>
        <v xml:space="preserve"> </v>
      </c>
      <c r="P253" s="34"/>
      <c r="Q253" s="34" t="str">
        <f t="shared" si="111"/>
        <v xml:space="preserve"> </v>
      </c>
      <c r="R253" s="34">
        <f t="shared" si="112"/>
        <v>17460</v>
      </c>
      <c r="S253" s="34"/>
      <c r="T253" s="35">
        <f t="shared" si="107"/>
        <v>17460</v>
      </c>
    </row>
    <row r="254" spans="1:20" s="39" customFormat="1" ht="27.6" x14ac:dyDescent="0.3">
      <c r="A254" s="36"/>
      <c r="B254" s="31" t="s">
        <v>458</v>
      </c>
      <c r="C254" s="37" t="s">
        <v>214</v>
      </c>
      <c r="D254" s="38" t="s">
        <v>198</v>
      </c>
      <c r="E254" s="31" t="s">
        <v>5</v>
      </c>
      <c r="F254" s="31" t="s">
        <v>2</v>
      </c>
      <c r="G254" s="32" t="s">
        <v>408</v>
      </c>
      <c r="H254" s="33">
        <v>5000</v>
      </c>
      <c r="I254" s="34" t="str">
        <f t="shared" si="98"/>
        <v xml:space="preserve"> </v>
      </c>
      <c r="J254" s="34" t="str">
        <f t="shared" si="108"/>
        <v xml:space="preserve"> </v>
      </c>
      <c r="K254" s="34" t="str">
        <f t="shared" si="109"/>
        <v xml:space="preserve"> </v>
      </c>
      <c r="L254" s="34" t="str">
        <f t="shared" si="110"/>
        <v xml:space="preserve"> </v>
      </c>
      <c r="M254" s="34" t="str">
        <f t="shared" si="96"/>
        <v xml:space="preserve"> </v>
      </c>
      <c r="N254" s="34" t="str">
        <f t="shared" si="101"/>
        <v xml:space="preserve"> </v>
      </c>
      <c r="O254" s="34" t="str">
        <f t="shared" si="105"/>
        <v xml:space="preserve"> </v>
      </c>
      <c r="P254" s="34"/>
      <c r="Q254" s="34" t="str">
        <f t="shared" si="111"/>
        <v xml:space="preserve"> </v>
      </c>
      <c r="R254" s="34">
        <f t="shared" si="112"/>
        <v>5000</v>
      </c>
      <c r="S254" s="34"/>
      <c r="T254" s="35">
        <f t="shared" si="107"/>
        <v>5000</v>
      </c>
    </row>
    <row r="255" spans="1:20" s="39" customFormat="1" ht="27.6" x14ac:dyDescent="0.3">
      <c r="A255" s="36"/>
      <c r="B255" s="31" t="s">
        <v>459</v>
      </c>
      <c r="C255" s="37" t="s">
        <v>224</v>
      </c>
      <c r="D255" s="38" t="s">
        <v>198</v>
      </c>
      <c r="E255" s="31" t="s">
        <v>5</v>
      </c>
      <c r="F255" s="31" t="s">
        <v>2</v>
      </c>
      <c r="G255" s="32" t="s">
        <v>65</v>
      </c>
      <c r="H255" s="33">
        <v>6306</v>
      </c>
      <c r="I255" s="34" t="str">
        <f t="shared" si="98"/>
        <v xml:space="preserve"> </v>
      </c>
      <c r="J255" s="34" t="str">
        <f t="shared" si="108"/>
        <v xml:space="preserve"> </v>
      </c>
      <c r="K255" s="34">
        <f t="shared" si="109"/>
        <v>6306</v>
      </c>
      <c r="L255" s="34" t="str">
        <f t="shared" si="110"/>
        <v xml:space="preserve"> </v>
      </c>
      <c r="M255" s="34" t="str">
        <f t="shared" si="96"/>
        <v xml:space="preserve"> </v>
      </c>
      <c r="N255" s="34" t="str">
        <f t="shared" si="101"/>
        <v xml:space="preserve"> </v>
      </c>
      <c r="O255" s="34" t="str">
        <f t="shared" si="105"/>
        <v xml:space="preserve"> </v>
      </c>
      <c r="P255" s="34"/>
      <c r="Q255" s="34" t="str">
        <f t="shared" si="111"/>
        <v xml:space="preserve"> </v>
      </c>
      <c r="R255" s="34" t="str">
        <f t="shared" si="112"/>
        <v xml:space="preserve"> </v>
      </c>
      <c r="S255" s="34"/>
      <c r="T255" s="35">
        <f t="shared" si="107"/>
        <v>6306</v>
      </c>
    </row>
    <row r="256" spans="1:20" s="39" customFormat="1" ht="27.6" x14ac:dyDescent="0.3">
      <c r="A256" s="36"/>
      <c r="B256" s="31" t="s">
        <v>625</v>
      </c>
      <c r="C256" s="37" t="s">
        <v>225</v>
      </c>
      <c r="D256" s="38" t="s">
        <v>198</v>
      </c>
      <c r="E256" s="31" t="s">
        <v>5</v>
      </c>
      <c r="F256" s="31" t="s">
        <v>2</v>
      </c>
      <c r="G256" s="32" t="s">
        <v>408</v>
      </c>
      <c r="H256" s="33">
        <v>5000</v>
      </c>
      <c r="I256" s="34" t="str">
        <f t="shared" si="98"/>
        <v xml:space="preserve"> </v>
      </c>
      <c r="J256" s="34" t="str">
        <f t="shared" si="108"/>
        <v xml:space="preserve"> </v>
      </c>
      <c r="K256" s="34" t="str">
        <f t="shared" si="109"/>
        <v xml:space="preserve"> </v>
      </c>
      <c r="L256" s="34" t="str">
        <f t="shared" si="110"/>
        <v xml:space="preserve"> </v>
      </c>
      <c r="M256" s="34" t="str">
        <f t="shared" si="96"/>
        <v xml:space="preserve"> </v>
      </c>
      <c r="N256" s="34" t="str">
        <f t="shared" si="101"/>
        <v xml:space="preserve"> </v>
      </c>
      <c r="O256" s="34" t="str">
        <f t="shared" si="105"/>
        <v xml:space="preserve"> </v>
      </c>
      <c r="P256" s="34"/>
      <c r="Q256" s="34" t="str">
        <f t="shared" si="111"/>
        <v xml:space="preserve"> </v>
      </c>
      <c r="R256" s="34">
        <f t="shared" si="112"/>
        <v>5000</v>
      </c>
      <c r="S256" s="34"/>
      <c r="T256" s="35">
        <f t="shared" si="107"/>
        <v>5000</v>
      </c>
    </row>
    <row r="257" spans="1:20" s="39" customFormat="1" x14ac:dyDescent="0.3">
      <c r="A257" s="36"/>
      <c r="B257" s="31" t="s">
        <v>226</v>
      </c>
      <c r="C257" s="37" t="s">
        <v>626</v>
      </c>
      <c r="D257" s="38" t="s">
        <v>198</v>
      </c>
      <c r="E257" s="31" t="s">
        <v>5</v>
      </c>
      <c r="F257" s="31" t="s">
        <v>2</v>
      </c>
      <c r="G257" s="32" t="s">
        <v>408</v>
      </c>
      <c r="H257" s="33">
        <v>16168</v>
      </c>
      <c r="I257" s="34" t="str">
        <f t="shared" si="98"/>
        <v xml:space="preserve"> </v>
      </c>
      <c r="J257" s="34" t="str">
        <f t="shared" si="108"/>
        <v xml:space="preserve"> </v>
      </c>
      <c r="K257" s="34" t="str">
        <f t="shared" si="109"/>
        <v xml:space="preserve"> </v>
      </c>
      <c r="L257" s="34" t="str">
        <f t="shared" si="110"/>
        <v xml:space="preserve"> </v>
      </c>
      <c r="M257" s="34" t="str">
        <f t="shared" si="96"/>
        <v xml:space="preserve"> </v>
      </c>
      <c r="N257" s="34" t="str">
        <f t="shared" si="101"/>
        <v xml:space="preserve"> </v>
      </c>
      <c r="O257" s="34" t="str">
        <f t="shared" si="105"/>
        <v xml:space="preserve"> </v>
      </c>
      <c r="P257" s="34"/>
      <c r="Q257" s="34" t="str">
        <f t="shared" si="111"/>
        <v xml:space="preserve"> </v>
      </c>
      <c r="R257" s="34">
        <f t="shared" si="112"/>
        <v>16168</v>
      </c>
      <c r="S257" s="34"/>
      <c r="T257" s="35">
        <f t="shared" si="107"/>
        <v>16168</v>
      </c>
    </row>
    <row r="258" spans="1:20" s="39" customFormat="1" x14ac:dyDescent="0.3">
      <c r="A258" s="36"/>
      <c r="B258" s="31"/>
      <c r="C258" s="37"/>
      <c r="D258" s="38"/>
      <c r="E258" s="31" t="s">
        <v>1</v>
      </c>
      <c r="F258" s="31" t="s">
        <v>2</v>
      </c>
      <c r="G258" s="32" t="s">
        <v>408</v>
      </c>
      <c r="H258" s="33">
        <v>2900</v>
      </c>
      <c r="I258" s="34" t="str">
        <f t="shared" si="98"/>
        <v xml:space="preserve"> </v>
      </c>
      <c r="J258" s="34" t="str">
        <f t="shared" si="108"/>
        <v xml:space="preserve"> </v>
      </c>
      <c r="K258" s="34" t="str">
        <f t="shared" si="109"/>
        <v xml:space="preserve"> </v>
      </c>
      <c r="L258" s="34" t="str">
        <f t="shared" si="110"/>
        <v xml:space="preserve"> </v>
      </c>
      <c r="M258" s="34" t="str">
        <f t="shared" si="96"/>
        <v xml:space="preserve"> </v>
      </c>
      <c r="N258" s="34" t="str">
        <f t="shared" si="101"/>
        <v xml:space="preserve"> </v>
      </c>
      <c r="O258" s="34" t="str">
        <f t="shared" si="105"/>
        <v xml:space="preserve"> </v>
      </c>
      <c r="P258" s="34"/>
      <c r="Q258" s="34" t="str">
        <f t="shared" si="111"/>
        <v xml:space="preserve"> </v>
      </c>
      <c r="R258" s="34">
        <f t="shared" si="112"/>
        <v>2900</v>
      </c>
      <c r="S258" s="34"/>
      <c r="T258" s="35">
        <f t="shared" si="107"/>
        <v>2900</v>
      </c>
    </row>
    <row r="259" spans="1:20" s="39" customFormat="1" ht="41.4" x14ac:dyDescent="0.3">
      <c r="A259" s="40"/>
      <c r="B259" s="31" t="s">
        <v>627</v>
      </c>
      <c r="C259" s="37" t="s">
        <v>211</v>
      </c>
      <c r="D259" s="38" t="s">
        <v>198</v>
      </c>
      <c r="E259" s="31" t="s">
        <v>9</v>
      </c>
      <c r="F259" s="31" t="s">
        <v>460</v>
      </c>
      <c r="G259" s="32" t="s">
        <v>392</v>
      </c>
      <c r="H259" s="33">
        <v>6000</v>
      </c>
      <c r="I259" s="34" t="str">
        <f t="shared" si="98"/>
        <v xml:space="preserve"> </v>
      </c>
      <c r="J259" s="34" t="str">
        <f>IF(G259="Ethnic D&amp;O",H259," ")</f>
        <v xml:space="preserve"> </v>
      </c>
      <c r="K259" s="34">
        <f>IF(G259="Indigenous D&amp;O",H259," ")</f>
        <v>6000</v>
      </c>
      <c r="L259" s="34" t="str">
        <f t="shared" si="110"/>
        <v xml:space="preserve"> </v>
      </c>
      <c r="M259" s="34" t="str">
        <f t="shared" si="96"/>
        <v xml:space="preserve"> </v>
      </c>
      <c r="N259" s="34" t="str">
        <f t="shared" si="101"/>
        <v xml:space="preserve"> </v>
      </c>
      <c r="O259" s="34" t="str">
        <f t="shared" si="105"/>
        <v xml:space="preserve"> </v>
      </c>
      <c r="P259" s="34"/>
      <c r="Q259" s="34" t="str">
        <f t="shared" si="111"/>
        <v xml:space="preserve"> </v>
      </c>
      <c r="R259" s="34"/>
      <c r="S259" s="34"/>
      <c r="T259" s="35">
        <f>H259</f>
        <v>6000</v>
      </c>
    </row>
    <row r="260" spans="1:20" s="39" customFormat="1" x14ac:dyDescent="0.3">
      <c r="A260" s="36"/>
      <c r="B260" s="31"/>
      <c r="C260" s="37"/>
      <c r="D260" s="38"/>
      <c r="E260" s="31" t="s">
        <v>5</v>
      </c>
      <c r="F260" s="31" t="s">
        <v>2</v>
      </c>
      <c r="G260" s="32" t="s">
        <v>65</v>
      </c>
      <c r="H260" s="33">
        <v>5000</v>
      </c>
      <c r="I260" s="34" t="str">
        <f t="shared" si="98"/>
        <v xml:space="preserve"> </v>
      </c>
      <c r="J260" s="34" t="str">
        <f>IF(G260="Ethnic",H260," ")</f>
        <v xml:space="preserve"> </v>
      </c>
      <c r="K260" s="34">
        <f>IF(G260="Indigenous",H260," ")</f>
        <v>5000</v>
      </c>
      <c r="L260" s="34" t="str">
        <f t="shared" si="110"/>
        <v xml:space="preserve"> </v>
      </c>
      <c r="M260" s="34" t="str">
        <f t="shared" si="96"/>
        <v xml:space="preserve"> </v>
      </c>
      <c r="N260" s="34" t="str">
        <f t="shared" si="101"/>
        <v xml:space="preserve"> </v>
      </c>
      <c r="O260" s="34" t="str">
        <f t="shared" si="105"/>
        <v xml:space="preserve"> </v>
      </c>
      <c r="P260" s="34"/>
      <c r="Q260" s="34" t="str">
        <f t="shared" si="111"/>
        <v xml:space="preserve"> </v>
      </c>
      <c r="R260" s="34" t="str">
        <f>IF(G260="Covid-19 Crisis Grant",H260," ")</f>
        <v xml:space="preserve"> </v>
      </c>
      <c r="S260" s="34"/>
      <c r="T260" s="35">
        <f t="shared" ref="T260:T267" si="113">SUM(I260:R260)</f>
        <v>5000</v>
      </c>
    </row>
    <row r="261" spans="1:20" s="39" customFormat="1" ht="27.6" x14ac:dyDescent="0.3">
      <c r="A261" s="36"/>
      <c r="B261" s="31" t="s">
        <v>628</v>
      </c>
      <c r="C261" s="37" t="s">
        <v>629</v>
      </c>
      <c r="D261" s="38" t="s">
        <v>198</v>
      </c>
      <c r="E261" s="31" t="s">
        <v>12</v>
      </c>
      <c r="F261" s="31" t="s">
        <v>538</v>
      </c>
      <c r="G261" s="32" t="s">
        <v>399</v>
      </c>
      <c r="H261" s="33">
        <v>48750</v>
      </c>
      <c r="I261" s="34" t="str">
        <f t="shared" si="98"/>
        <v xml:space="preserve"> </v>
      </c>
      <c r="J261" s="34" t="str">
        <f>IF(G261="Ethnic Content",H261," ")</f>
        <v xml:space="preserve"> </v>
      </c>
      <c r="K261" s="34">
        <f>IF(G261="Indigenous Content",H261," ")</f>
        <v>48750</v>
      </c>
      <c r="L261" s="34" t="str">
        <f>IF(G261="RPH Content",H261," ")</f>
        <v xml:space="preserve"> </v>
      </c>
      <c r="M261" s="34" t="str">
        <f t="shared" si="96"/>
        <v xml:space="preserve"> </v>
      </c>
      <c r="N261" s="34" t="str">
        <f t="shared" si="101"/>
        <v xml:space="preserve"> </v>
      </c>
      <c r="O261" s="34" t="str">
        <f t="shared" si="105"/>
        <v xml:space="preserve"> </v>
      </c>
      <c r="P261" s="34"/>
      <c r="Q261" s="34" t="str">
        <f>IF(G261="General Content",H261," ")</f>
        <v xml:space="preserve"> </v>
      </c>
      <c r="R261" s="34"/>
      <c r="S261" s="34"/>
      <c r="T261" s="41">
        <f t="shared" si="113"/>
        <v>48750</v>
      </c>
    </row>
    <row r="262" spans="1:20" s="39" customFormat="1" x14ac:dyDescent="0.3">
      <c r="A262" s="36"/>
      <c r="B262" s="31"/>
      <c r="C262" s="37"/>
      <c r="D262" s="38"/>
      <c r="E262" s="31" t="s">
        <v>5</v>
      </c>
      <c r="F262" s="31" t="s">
        <v>2</v>
      </c>
      <c r="G262" s="32" t="s">
        <v>65</v>
      </c>
      <c r="H262" s="33">
        <v>5000</v>
      </c>
      <c r="I262" s="34" t="str">
        <f t="shared" si="98"/>
        <v xml:space="preserve"> </v>
      </c>
      <c r="J262" s="34" t="str">
        <f>IF(G262="Ethnic",H262," ")</f>
        <v xml:space="preserve"> </v>
      </c>
      <c r="K262" s="34">
        <f>IF(G262="Indigenous",H262," ")</f>
        <v>5000</v>
      </c>
      <c r="L262" s="34" t="str">
        <f>IF(G262="RPH",H262," ")</f>
        <v xml:space="preserve"> </v>
      </c>
      <c r="M262" s="34" t="str">
        <f t="shared" si="96"/>
        <v xml:space="preserve"> </v>
      </c>
      <c r="N262" s="34" t="str">
        <f t="shared" si="101"/>
        <v xml:space="preserve"> </v>
      </c>
      <c r="O262" s="34" t="str">
        <f t="shared" si="105"/>
        <v xml:space="preserve"> </v>
      </c>
      <c r="P262" s="34"/>
      <c r="Q262" s="34" t="str">
        <f>IF(G262="General D&amp;O",H262," ")</f>
        <v xml:space="preserve"> </v>
      </c>
      <c r="R262" s="34" t="str">
        <f>IF(G262="Covid-19 Crisis Grant",H262," ")</f>
        <v xml:space="preserve"> </v>
      </c>
      <c r="S262" s="34"/>
      <c r="T262" s="35">
        <f t="shared" si="113"/>
        <v>5000</v>
      </c>
    </row>
    <row r="263" spans="1:20" s="39" customFormat="1" ht="27.6" x14ac:dyDescent="0.3">
      <c r="A263" s="36"/>
      <c r="B263" s="31" t="s">
        <v>461</v>
      </c>
      <c r="C263" s="37" t="s">
        <v>227</v>
      </c>
      <c r="D263" s="38" t="s">
        <v>198</v>
      </c>
      <c r="E263" s="31" t="s">
        <v>12</v>
      </c>
      <c r="F263" s="31" t="s">
        <v>538</v>
      </c>
      <c r="G263" s="32" t="s">
        <v>397</v>
      </c>
      <c r="H263" s="33">
        <v>14196</v>
      </c>
      <c r="I263" s="34" t="str">
        <f t="shared" si="98"/>
        <v xml:space="preserve"> </v>
      </c>
      <c r="J263" s="34">
        <v>8736</v>
      </c>
      <c r="K263" s="34" t="str">
        <f>IF(G263="Indigenous Content",H263," ")</f>
        <v xml:space="preserve"> </v>
      </c>
      <c r="L263" s="34">
        <v>5460</v>
      </c>
      <c r="M263" s="34" t="str">
        <f t="shared" si="96"/>
        <v xml:space="preserve"> </v>
      </c>
      <c r="N263" s="34" t="str">
        <f t="shared" si="101"/>
        <v xml:space="preserve"> </v>
      </c>
      <c r="O263" s="34" t="str">
        <f t="shared" si="105"/>
        <v xml:space="preserve"> </v>
      </c>
      <c r="P263" s="34"/>
      <c r="Q263" s="34" t="str">
        <f>IF(G263="General Content",H263," ")</f>
        <v xml:space="preserve"> </v>
      </c>
      <c r="R263" s="34"/>
      <c r="S263" s="34"/>
      <c r="T263" s="41">
        <f t="shared" si="113"/>
        <v>14196</v>
      </c>
    </row>
    <row r="264" spans="1:20" s="39" customFormat="1" x14ac:dyDescent="0.3">
      <c r="A264" s="36"/>
      <c r="B264" s="31"/>
      <c r="C264" s="37"/>
      <c r="D264" s="38"/>
      <c r="E264" s="31" t="s">
        <v>5</v>
      </c>
      <c r="F264" s="31" t="s">
        <v>2</v>
      </c>
      <c r="G264" s="32" t="s">
        <v>408</v>
      </c>
      <c r="H264" s="33">
        <v>25000</v>
      </c>
      <c r="I264" s="34" t="str">
        <f t="shared" si="98"/>
        <v xml:space="preserve"> </v>
      </c>
      <c r="J264" s="34" t="str">
        <f>IF(G264="Ethnic",H264," ")</f>
        <v xml:space="preserve"> </v>
      </c>
      <c r="K264" s="34" t="str">
        <f>IF(G264="Indigenous",H264," ")</f>
        <v xml:space="preserve"> </v>
      </c>
      <c r="L264" s="34" t="str">
        <f>IF(G264="RPH",H264," ")</f>
        <v xml:space="preserve"> </v>
      </c>
      <c r="M264" s="34" t="str">
        <f t="shared" si="96"/>
        <v xml:space="preserve"> </v>
      </c>
      <c r="N264" s="34" t="str">
        <f t="shared" si="101"/>
        <v xml:space="preserve"> </v>
      </c>
      <c r="O264" s="34" t="str">
        <f t="shared" ref="O264:O286" si="114">IF(G264="Training Business",H264," ")</f>
        <v xml:space="preserve"> </v>
      </c>
      <c r="P264" s="34"/>
      <c r="Q264" s="34" t="str">
        <f>IF(G264="General D&amp;O",H264," ")</f>
        <v xml:space="preserve"> </v>
      </c>
      <c r="R264" s="34">
        <f>IF(G264="Covid-19 Crisis Grant",H264," ")</f>
        <v>25000</v>
      </c>
      <c r="S264" s="34"/>
      <c r="T264" s="35">
        <f t="shared" si="113"/>
        <v>25000</v>
      </c>
    </row>
    <row r="265" spans="1:20" s="39" customFormat="1" ht="27.6" x14ac:dyDescent="0.3">
      <c r="A265" s="36"/>
      <c r="B265" s="31" t="s">
        <v>462</v>
      </c>
      <c r="C265" s="37" t="s">
        <v>228</v>
      </c>
      <c r="D265" s="38" t="s">
        <v>198</v>
      </c>
      <c r="E265" s="31" t="s">
        <v>5</v>
      </c>
      <c r="F265" s="31" t="s">
        <v>2</v>
      </c>
      <c r="G265" s="32" t="s">
        <v>408</v>
      </c>
      <c r="H265" s="33">
        <v>25000</v>
      </c>
      <c r="I265" s="34" t="str">
        <f t="shared" si="98"/>
        <v xml:space="preserve"> </v>
      </c>
      <c r="J265" s="34" t="str">
        <f>IF(G265="Ethnic",H265," ")</f>
        <v xml:space="preserve"> </v>
      </c>
      <c r="K265" s="34" t="str">
        <f>IF(G265="Indigenous",H265," ")</f>
        <v xml:space="preserve"> </v>
      </c>
      <c r="L265" s="34" t="str">
        <f>IF(G265="RPH",H265," ")</f>
        <v xml:space="preserve"> </v>
      </c>
      <c r="M265" s="34" t="str">
        <f t="shared" si="96"/>
        <v xml:space="preserve"> </v>
      </c>
      <c r="N265" s="34" t="str">
        <f t="shared" si="101"/>
        <v xml:space="preserve"> </v>
      </c>
      <c r="O265" s="34" t="str">
        <f t="shared" si="114"/>
        <v xml:space="preserve"> </v>
      </c>
      <c r="P265" s="34"/>
      <c r="Q265" s="34" t="str">
        <f>IF(G265="General D&amp;O",H265," ")</f>
        <v xml:space="preserve"> </v>
      </c>
      <c r="R265" s="34">
        <f>IF(G265="Covid-19 Crisis Grant",H265," ")</f>
        <v>25000</v>
      </c>
      <c r="S265" s="34"/>
      <c r="T265" s="35">
        <f t="shared" si="113"/>
        <v>25000</v>
      </c>
    </row>
    <row r="266" spans="1:20" s="39" customFormat="1" x14ac:dyDescent="0.3">
      <c r="A266" s="36"/>
      <c r="B266" s="31" t="s">
        <v>229</v>
      </c>
      <c r="C266" s="37" t="s">
        <v>630</v>
      </c>
      <c r="D266" s="38" t="s">
        <v>198</v>
      </c>
      <c r="E266" s="31" t="s">
        <v>5</v>
      </c>
      <c r="F266" s="31" t="s">
        <v>2</v>
      </c>
      <c r="G266" s="32" t="s">
        <v>408</v>
      </c>
      <c r="H266" s="33">
        <v>12398</v>
      </c>
      <c r="I266" s="34" t="str">
        <f t="shared" si="98"/>
        <v xml:space="preserve"> </v>
      </c>
      <c r="J266" s="34" t="str">
        <f>IF(G266="Ethnic",H266," ")</f>
        <v xml:space="preserve"> </v>
      </c>
      <c r="K266" s="34" t="str">
        <f>IF(G266="Indigenous",H266," ")</f>
        <v xml:space="preserve"> </v>
      </c>
      <c r="L266" s="34" t="str">
        <f>IF(G266="RPH",H266," ")</f>
        <v xml:space="preserve"> </v>
      </c>
      <c r="M266" s="34" t="str">
        <f t="shared" si="96"/>
        <v xml:space="preserve"> </v>
      </c>
      <c r="N266" s="34" t="str">
        <f t="shared" si="101"/>
        <v xml:space="preserve"> </v>
      </c>
      <c r="O266" s="34" t="str">
        <f t="shared" si="114"/>
        <v xml:space="preserve"> </v>
      </c>
      <c r="P266" s="34"/>
      <c r="Q266" s="34" t="str">
        <f>IF(G266="General D&amp;O",H266," ")</f>
        <v xml:space="preserve"> </v>
      </c>
      <c r="R266" s="34">
        <f>IF(G266="Covid-19 Crisis Grant",H266," ")</f>
        <v>12398</v>
      </c>
      <c r="S266" s="34"/>
      <c r="T266" s="35">
        <f t="shared" si="113"/>
        <v>12398</v>
      </c>
    </row>
    <row r="267" spans="1:20" s="39" customFormat="1" x14ac:dyDescent="0.3">
      <c r="A267" s="36"/>
      <c r="B267" s="31" t="s">
        <v>230</v>
      </c>
      <c r="C267" s="37" t="s">
        <v>231</v>
      </c>
      <c r="D267" s="38" t="s">
        <v>198</v>
      </c>
      <c r="E267" s="31" t="s">
        <v>5</v>
      </c>
      <c r="F267" s="31" t="s">
        <v>2</v>
      </c>
      <c r="G267" s="32" t="s">
        <v>408</v>
      </c>
      <c r="H267" s="33">
        <v>25000</v>
      </c>
      <c r="I267" s="34" t="str">
        <f t="shared" si="98"/>
        <v xml:space="preserve"> </v>
      </c>
      <c r="J267" s="34" t="str">
        <f>IF(G267="Ethnic",H267," ")</f>
        <v xml:space="preserve"> </v>
      </c>
      <c r="K267" s="34" t="str">
        <f>IF(G267="Indigenous",H267," ")</f>
        <v xml:space="preserve"> </v>
      </c>
      <c r="L267" s="34" t="str">
        <f>IF(G267="RPH",H267," ")</f>
        <v xml:space="preserve"> </v>
      </c>
      <c r="M267" s="34" t="str">
        <f t="shared" si="96"/>
        <v xml:space="preserve"> </v>
      </c>
      <c r="N267" s="34" t="str">
        <f t="shared" si="101"/>
        <v xml:space="preserve"> </v>
      </c>
      <c r="O267" s="34" t="str">
        <f t="shared" si="114"/>
        <v xml:space="preserve"> </v>
      </c>
      <c r="P267" s="34"/>
      <c r="Q267" s="34" t="str">
        <f>IF(G267="General D&amp;O",H267," ")</f>
        <v xml:space="preserve"> </v>
      </c>
      <c r="R267" s="34">
        <f>IF(G267="Covid-19 Crisis Grant",H267," ")</f>
        <v>25000</v>
      </c>
      <c r="S267" s="34"/>
      <c r="T267" s="35">
        <f t="shared" si="113"/>
        <v>25000</v>
      </c>
    </row>
    <row r="268" spans="1:20" s="39" customFormat="1" ht="27.6" x14ac:dyDescent="0.3">
      <c r="A268" s="40"/>
      <c r="B268" s="31" t="s">
        <v>463</v>
      </c>
      <c r="C268" s="37" t="s">
        <v>232</v>
      </c>
      <c r="D268" s="38" t="s">
        <v>198</v>
      </c>
      <c r="E268" s="31" t="s">
        <v>9</v>
      </c>
      <c r="F268" s="31" t="s">
        <v>464</v>
      </c>
      <c r="G268" s="32" t="s">
        <v>393</v>
      </c>
      <c r="H268" s="33">
        <v>22000</v>
      </c>
      <c r="I268" s="34" t="str">
        <f t="shared" si="98"/>
        <v xml:space="preserve"> </v>
      </c>
      <c r="J268" s="34" t="str">
        <f>IF(G268="Ethnic D&amp;O",H268," ")</f>
        <v xml:space="preserve"> </v>
      </c>
      <c r="K268" s="34" t="str">
        <f>IF(G268="Indigenous D&amp;O",H268," ")</f>
        <v xml:space="preserve"> </v>
      </c>
      <c r="L268" s="34" t="str">
        <f>IF(G268="RPH",H268," ")</f>
        <v xml:space="preserve"> </v>
      </c>
      <c r="M268" s="34" t="str">
        <f t="shared" si="96"/>
        <v xml:space="preserve"> </v>
      </c>
      <c r="N268" s="34" t="str">
        <f t="shared" si="101"/>
        <v xml:space="preserve"> </v>
      </c>
      <c r="O268" s="34" t="str">
        <f t="shared" si="114"/>
        <v xml:space="preserve"> </v>
      </c>
      <c r="P268" s="34"/>
      <c r="Q268" s="34">
        <f>IF(G268="General D&amp;O",H268," ")</f>
        <v>22000</v>
      </c>
      <c r="R268" s="34"/>
      <c r="S268" s="34"/>
      <c r="T268" s="35">
        <f>H268</f>
        <v>22000</v>
      </c>
    </row>
    <row r="269" spans="1:20" s="39" customFormat="1" x14ac:dyDescent="0.3">
      <c r="A269" s="36"/>
      <c r="B269" s="31"/>
      <c r="C269" s="37"/>
      <c r="D269" s="38"/>
      <c r="E269" s="31" t="s">
        <v>25</v>
      </c>
      <c r="F269" s="42" t="s">
        <v>233</v>
      </c>
      <c r="G269" s="32" t="s">
        <v>398</v>
      </c>
      <c r="H269" s="33">
        <v>8288</v>
      </c>
      <c r="I269" s="34" t="str">
        <f t="shared" si="98"/>
        <v xml:space="preserve"> </v>
      </c>
      <c r="J269" s="34" t="str">
        <f>IF(G269="Ethnic Content",H269," ")</f>
        <v xml:space="preserve"> </v>
      </c>
      <c r="K269" s="34" t="str">
        <f>IF(G269="Indigenous Content",H269," ")</f>
        <v xml:space="preserve"> </v>
      </c>
      <c r="L269" s="34" t="str">
        <f>IF(G269="RPH Content",H269," ")</f>
        <v xml:space="preserve"> </v>
      </c>
      <c r="M269" s="34" t="str">
        <f t="shared" si="96"/>
        <v xml:space="preserve"> </v>
      </c>
      <c r="N269" s="34" t="str">
        <f t="shared" si="101"/>
        <v xml:space="preserve"> </v>
      </c>
      <c r="O269" s="34" t="str">
        <f t="shared" si="114"/>
        <v xml:space="preserve"> </v>
      </c>
      <c r="P269" s="34"/>
      <c r="Q269" s="34">
        <f>IF(G269="General Content",H269," ")</f>
        <v>8288</v>
      </c>
      <c r="R269" s="34"/>
      <c r="S269" s="34"/>
      <c r="T269" s="41">
        <f>SUM(I269:R269)</f>
        <v>8288</v>
      </c>
    </row>
    <row r="270" spans="1:20" s="39" customFormat="1" ht="27.6" x14ac:dyDescent="0.3">
      <c r="A270" s="36"/>
      <c r="B270" s="31" t="s">
        <v>463</v>
      </c>
      <c r="C270" s="37" t="s">
        <v>232</v>
      </c>
      <c r="D270" s="38" t="s">
        <v>198</v>
      </c>
      <c r="E270" s="31" t="s">
        <v>5</v>
      </c>
      <c r="F270" s="31" t="s">
        <v>2</v>
      </c>
      <c r="G270" s="32" t="s">
        <v>408</v>
      </c>
      <c r="H270" s="33">
        <v>5000</v>
      </c>
      <c r="I270" s="34" t="str">
        <f t="shared" si="98"/>
        <v xml:space="preserve"> </v>
      </c>
      <c r="J270" s="34" t="str">
        <f>IF(G270="Ethnic",H270," ")</f>
        <v xml:space="preserve"> </v>
      </c>
      <c r="K270" s="34" t="str">
        <f>IF(G270="Indigenous",H270," ")</f>
        <v xml:space="preserve"> </v>
      </c>
      <c r="L270" s="34" t="str">
        <f t="shared" ref="L270:L277" si="115">IF(G270="RPH",H270," ")</f>
        <v xml:space="preserve"> </v>
      </c>
      <c r="M270" s="34" t="str">
        <f t="shared" ref="M270:M319" si="116">IF(G270="RPH Tx",H270," ")</f>
        <v xml:space="preserve"> </v>
      </c>
      <c r="N270" s="34" t="str">
        <f t="shared" si="101"/>
        <v xml:space="preserve"> </v>
      </c>
      <c r="O270" s="34" t="str">
        <f t="shared" si="114"/>
        <v xml:space="preserve"> </v>
      </c>
      <c r="P270" s="34"/>
      <c r="Q270" s="34" t="str">
        <f t="shared" ref="Q270:Q277" si="117">IF(G270="General D&amp;O",H270," ")</f>
        <v xml:space="preserve"> </v>
      </c>
      <c r="R270" s="34">
        <f>IF(G270="Covid-19 Crisis Grant",H270," ")</f>
        <v>5000</v>
      </c>
      <c r="S270" s="34"/>
      <c r="T270" s="35">
        <f>SUM(I270:R270)</f>
        <v>5000</v>
      </c>
    </row>
    <row r="271" spans="1:20" s="39" customFormat="1" ht="27.6" x14ac:dyDescent="0.3">
      <c r="A271" s="40"/>
      <c r="B271" s="31" t="s">
        <v>631</v>
      </c>
      <c r="C271" s="37" t="s">
        <v>234</v>
      </c>
      <c r="D271" s="38" t="s">
        <v>198</v>
      </c>
      <c r="E271" s="31" t="s">
        <v>9</v>
      </c>
      <c r="F271" s="31" t="s">
        <v>465</v>
      </c>
      <c r="G271" s="32" t="s">
        <v>391</v>
      </c>
      <c r="H271" s="33">
        <v>35955</v>
      </c>
      <c r="I271" s="34">
        <v>12857</v>
      </c>
      <c r="J271" s="34" t="str">
        <f>IF(G271="Ethnic D&amp;O",H271," ")</f>
        <v xml:space="preserve"> </v>
      </c>
      <c r="K271" s="34" t="str">
        <f>IF(G271="Indigenous D&amp;O",H271," ")</f>
        <v xml:space="preserve"> </v>
      </c>
      <c r="L271" s="34" t="str">
        <f t="shared" si="115"/>
        <v xml:space="preserve"> </v>
      </c>
      <c r="M271" s="34" t="str">
        <f t="shared" si="116"/>
        <v xml:space="preserve"> </v>
      </c>
      <c r="N271" s="34" t="str">
        <f t="shared" si="101"/>
        <v xml:space="preserve"> </v>
      </c>
      <c r="O271" s="34" t="str">
        <f t="shared" si="114"/>
        <v xml:space="preserve"> </v>
      </c>
      <c r="P271" s="34"/>
      <c r="Q271" s="34">
        <v>23098</v>
      </c>
      <c r="R271" s="34"/>
      <c r="S271" s="34"/>
      <c r="T271" s="35">
        <f>H271</f>
        <v>35955</v>
      </c>
    </row>
    <row r="272" spans="1:20" s="39" customFormat="1" x14ac:dyDescent="0.3">
      <c r="A272" s="36"/>
      <c r="B272" s="31" t="s">
        <v>633</v>
      </c>
      <c r="C272" s="37" t="s">
        <v>632</v>
      </c>
      <c r="D272" s="38" t="s">
        <v>198</v>
      </c>
      <c r="E272" s="31" t="s">
        <v>5</v>
      </c>
      <c r="F272" s="31" t="s">
        <v>2</v>
      </c>
      <c r="G272" s="32" t="s">
        <v>408</v>
      </c>
      <c r="H272" s="33">
        <v>4800</v>
      </c>
      <c r="I272" s="34" t="str">
        <f t="shared" si="98"/>
        <v xml:space="preserve"> </v>
      </c>
      <c r="J272" s="34" t="str">
        <f>IF(G272="Ethnic",H272," ")</f>
        <v xml:space="preserve"> </v>
      </c>
      <c r="K272" s="34" t="str">
        <f>IF(G272="Indigenous",H272," ")</f>
        <v xml:space="preserve"> </v>
      </c>
      <c r="L272" s="34" t="str">
        <f t="shared" si="115"/>
        <v xml:space="preserve"> </v>
      </c>
      <c r="M272" s="34" t="str">
        <f t="shared" si="116"/>
        <v xml:space="preserve"> </v>
      </c>
      <c r="N272" s="34" t="str">
        <f t="shared" si="101"/>
        <v xml:space="preserve"> </v>
      </c>
      <c r="O272" s="34" t="str">
        <f t="shared" si="114"/>
        <v xml:space="preserve"> </v>
      </c>
      <c r="P272" s="34"/>
      <c r="Q272" s="34" t="str">
        <f t="shared" si="117"/>
        <v xml:space="preserve"> </v>
      </c>
      <c r="R272" s="34">
        <f>IF(G272="Covid-19 Crisis Grant",H272," ")</f>
        <v>4800</v>
      </c>
      <c r="S272" s="34"/>
      <c r="T272" s="35">
        <f>SUM(I272:R272)</f>
        <v>4800</v>
      </c>
    </row>
    <row r="273" spans="1:21" s="39" customFormat="1" ht="27.6" x14ac:dyDescent="0.3">
      <c r="A273" s="40"/>
      <c r="B273" s="31" t="s">
        <v>634</v>
      </c>
      <c r="C273" s="37" t="s">
        <v>635</v>
      </c>
      <c r="D273" s="38" t="s">
        <v>198</v>
      </c>
      <c r="E273" s="31" t="s">
        <v>9</v>
      </c>
      <c r="F273" s="31" t="s">
        <v>466</v>
      </c>
      <c r="G273" s="32" t="s">
        <v>134</v>
      </c>
      <c r="H273" s="33">
        <v>200000</v>
      </c>
      <c r="I273" s="34" t="str">
        <f t="shared" si="98"/>
        <v xml:space="preserve"> </v>
      </c>
      <c r="J273" s="34" t="str">
        <f>IF(G273="Ethnic D&amp;O",H273," ")</f>
        <v xml:space="preserve"> </v>
      </c>
      <c r="K273" s="34" t="str">
        <f>IF(G273="Indigenous D&amp;O",H273," ")</f>
        <v xml:space="preserve"> </v>
      </c>
      <c r="L273" s="34">
        <v>57301</v>
      </c>
      <c r="M273" s="34">
        <v>142699</v>
      </c>
      <c r="N273" s="34" t="str">
        <f t="shared" si="101"/>
        <v xml:space="preserve"> </v>
      </c>
      <c r="O273" s="34" t="str">
        <f t="shared" si="114"/>
        <v xml:space="preserve"> </v>
      </c>
      <c r="P273" s="34"/>
      <c r="Q273" s="34" t="str">
        <f t="shared" si="117"/>
        <v xml:space="preserve"> </v>
      </c>
      <c r="R273" s="34"/>
      <c r="S273" s="34"/>
      <c r="T273" s="35">
        <f>H273</f>
        <v>200000</v>
      </c>
    </row>
    <row r="274" spans="1:21" s="39" customFormat="1" x14ac:dyDescent="0.3">
      <c r="A274" s="36"/>
      <c r="B274" s="31" t="s">
        <v>235</v>
      </c>
      <c r="C274" s="37" t="s">
        <v>236</v>
      </c>
      <c r="D274" s="38" t="s">
        <v>198</v>
      </c>
      <c r="E274" s="31" t="s">
        <v>1</v>
      </c>
      <c r="F274" s="31" t="s">
        <v>2</v>
      </c>
      <c r="G274" s="32" t="s">
        <v>408</v>
      </c>
      <c r="H274" s="33">
        <v>17461</v>
      </c>
      <c r="I274" s="34" t="str">
        <f t="shared" si="98"/>
        <v xml:space="preserve"> </v>
      </c>
      <c r="J274" s="34" t="str">
        <f>IF(G274="Ethnic",H274," ")</f>
        <v xml:space="preserve"> </v>
      </c>
      <c r="K274" s="34">
        <v>15303</v>
      </c>
      <c r="L274" s="34" t="str">
        <f t="shared" si="115"/>
        <v xml:space="preserve"> </v>
      </c>
      <c r="M274" s="34" t="str">
        <f t="shared" si="116"/>
        <v xml:space="preserve"> </v>
      </c>
      <c r="N274" s="34" t="str">
        <f t="shared" si="101"/>
        <v xml:space="preserve"> </v>
      </c>
      <c r="O274" s="34" t="str">
        <f t="shared" si="114"/>
        <v xml:space="preserve"> </v>
      </c>
      <c r="P274" s="34"/>
      <c r="Q274" s="34" t="str">
        <f t="shared" si="117"/>
        <v xml:space="preserve"> </v>
      </c>
      <c r="R274" s="34">
        <v>2158</v>
      </c>
      <c r="S274" s="34"/>
      <c r="T274" s="35">
        <f>SUM(I274:R274)</f>
        <v>17461</v>
      </c>
    </row>
    <row r="275" spans="1:21" s="39" customFormat="1" ht="27.6" x14ac:dyDescent="0.3">
      <c r="A275" s="40"/>
      <c r="B275" s="31" t="s">
        <v>642</v>
      </c>
      <c r="C275" s="37" t="s">
        <v>732</v>
      </c>
      <c r="D275" s="38" t="s">
        <v>198</v>
      </c>
      <c r="E275" s="31" t="s">
        <v>9</v>
      </c>
      <c r="F275" s="31" t="s">
        <v>636</v>
      </c>
      <c r="G275" s="32" t="s">
        <v>391</v>
      </c>
      <c r="H275" s="33">
        <v>11642</v>
      </c>
      <c r="I275" s="34">
        <f t="shared" ref="I275:I326" si="118">IF(G275="Transmission D&amp;O",H275," ")</f>
        <v>11642</v>
      </c>
      <c r="J275" s="34" t="str">
        <f>IF(G275="Ethnic D&amp;O",H275," ")</f>
        <v xml:space="preserve"> </v>
      </c>
      <c r="K275" s="34" t="str">
        <f>IF(G275="Indigenous D&amp;O",H275," ")</f>
        <v xml:space="preserve"> </v>
      </c>
      <c r="L275" s="34" t="str">
        <f t="shared" si="115"/>
        <v xml:space="preserve"> </v>
      </c>
      <c r="M275" s="34" t="str">
        <f t="shared" si="116"/>
        <v xml:space="preserve"> </v>
      </c>
      <c r="N275" s="34" t="str">
        <f t="shared" si="101"/>
        <v xml:space="preserve"> </v>
      </c>
      <c r="O275" s="34" t="str">
        <f t="shared" si="114"/>
        <v xml:space="preserve"> </v>
      </c>
      <c r="P275" s="34"/>
      <c r="Q275" s="34" t="str">
        <f t="shared" si="117"/>
        <v xml:space="preserve"> </v>
      </c>
      <c r="R275" s="34"/>
      <c r="S275" s="34"/>
      <c r="T275" s="35">
        <f>H275</f>
        <v>11642</v>
      </c>
    </row>
    <row r="276" spans="1:21" s="39" customFormat="1" x14ac:dyDescent="0.3">
      <c r="A276" s="36"/>
      <c r="B276" s="31"/>
      <c r="C276" s="37"/>
      <c r="D276" s="38"/>
      <c r="E276" s="31" t="s">
        <v>5</v>
      </c>
      <c r="F276" s="31" t="s">
        <v>2</v>
      </c>
      <c r="G276" s="32" t="s">
        <v>408</v>
      </c>
      <c r="H276" s="33">
        <v>5000</v>
      </c>
      <c r="I276" s="34" t="str">
        <f t="shared" si="118"/>
        <v xml:space="preserve"> </v>
      </c>
      <c r="J276" s="34" t="str">
        <f>IF(G276="Ethnic",H276," ")</f>
        <v xml:space="preserve"> </v>
      </c>
      <c r="K276" s="34" t="str">
        <f>IF(G276="Indigenous",H276," ")</f>
        <v xml:space="preserve"> </v>
      </c>
      <c r="L276" s="34" t="str">
        <f t="shared" si="115"/>
        <v xml:space="preserve"> </v>
      </c>
      <c r="M276" s="34" t="str">
        <f t="shared" si="116"/>
        <v xml:space="preserve"> </v>
      </c>
      <c r="N276" s="34" t="str">
        <f t="shared" si="101"/>
        <v xml:space="preserve"> </v>
      </c>
      <c r="O276" s="34" t="str">
        <f t="shared" si="114"/>
        <v xml:space="preserve"> </v>
      </c>
      <c r="P276" s="34"/>
      <c r="Q276" s="34" t="str">
        <f t="shared" si="117"/>
        <v xml:space="preserve"> </v>
      </c>
      <c r="R276" s="34">
        <f>IF(G276="Covid-19 Crisis Grant",H276," ")</f>
        <v>5000</v>
      </c>
      <c r="S276" s="34"/>
      <c r="T276" s="35">
        <f t="shared" ref="T276:T280" si="119">SUM(I276:R276)</f>
        <v>5000</v>
      </c>
    </row>
    <row r="277" spans="1:21" s="39" customFormat="1" x14ac:dyDescent="0.3">
      <c r="A277" s="36"/>
      <c r="B277" s="31"/>
      <c r="C277" s="37"/>
      <c r="D277" s="38"/>
      <c r="E277" s="31" t="s">
        <v>1</v>
      </c>
      <c r="F277" s="31" t="s">
        <v>2</v>
      </c>
      <c r="G277" s="32" t="s">
        <v>408</v>
      </c>
      <c r="H277" s="33">
        <v>3418</v>
      </c>
      <c r="I277" s="34" t="str">
        <f t="shared" si="118"/>
        <v xml:space="preserve"> </v>
      </c>
      <c r="J277" s="34" t="str">
        <f>IF(G277="Ethnic",H277," ")</f>
        <v xml:space="preserve"> </v>
      </c>
      <c r="K277" s="34" t="str">
        <f>IF(G277="Indigenous",H277," ")</f>
        <v xml:space="preserve"> </v>
      </c>
      <c r="L277" s="34" t="str">
        <f t="shared" si="115"/>
        <v xml:space="preserve"> </v>
      </c>
      <c r="M277" s="34" t="str">
        <f t="shared" si="116"/>
        <v xml:space="preserve"> </v>
      </c>
      <c r="N277" s="34" t="str">
        <f t="shared" si="101"/>
        <v xml:space="preserve"> </v>
      </c>
      <c r="O277" s="34" t="str">
        <f t="shared" si="114"/>
        <v xml:space="preserve"> </v>
      </c>
      <c r="P277" s="34"/>
      <c r="Q277" s="34" t="str">
        <f t="shared" si="117"/>
        <v xml:space="preserve"> </v>
      </c>
      <c r="R277" s="34">
        <f>IF(G277="Covid-19 Crisis Grant",H277," ")</f>
        <v>3418</v>
      </c>
      <c r="S277" s="34"/>
      <c r="T277" s="35">
        <f t="shared" si="119"/>
        <v>3418</v>
      </c>
    </row>
    <row r="278" spans="1:21" s="39" customFormat="1" ht="27.6" x14ac:dyDescent="0.3">
      <c r="A278" s="36"/>
      <c r="B278" s="31" t="s">
        <v>237</v>
      </c>
      <c r="C278" s="37" t="s">
        <v>224</v>
      </c>
      <c r="D278" s="38" t="s">
        <v>198</v>
      </c>
      <c r="E278" s="31" t="s">
        <v>12</v>
      </c>
      <c r="F278" s="31" t="s">
        <v>538</v>
      </c>
      <c r="G278" s="32" t="s">
        <v>397</v>
      </c>
      <c r="H278" s="33">
        <v>22903</v>
      </c>
      <c r="I278" s="34" t="str">
        <f t="shared" si="118"/>
        <v xml:space="preserve"> </v>
      </c>
      <c r="J278" s="34">
        <v>15503</v>
      </c>
      <c r="K278" s="34">
        <v>7400</v>
      </c>
      <c r="L278" s="34" t="str">
        <f>IF(G278="RPH Content",H278," ")</f>
        <v xml:space="preserve"> </v>
      </c>
      <c r="M278" s="34" t="str">
        <f t="shared" si="116"/>
        <v xml:space="preserve"> </v>
      </c>
      <c r="N278" s="34" t="str">
        <f t="shared" si="101"/>
        <v xml:space="preserve"> </v>
      </c>
      <c r="O278" s="34" t="str">
        <f t="shared" si="114"/>
        <v xml:space="preserve"> </v>
      </c>
      <c r="P278" s="34"/>
      <c r="Q278" s="34" t="str">
        <f>IF(G278="General Content",H278," ")</f>
        <v xml:space="preserve"> </v>
      </c>
      <c r="R278" s="34"/>
      <c r="S278" s="34"/>
      <c r="T278" s="41">
        <f t="shared" si="119"/>
        <v>22903</v>
      </c>
    </row>
    <row r="279" spans="1:21" s="39" customFormat="1" x14ac:dyDescent="0.3">
      <c r="A279" s="36"/>
      <c r="B279" s="31"/>
      <c r="C279" s="37"/>
      <c r="D279" s="38"/>
      <c r="E279" s="31" t="s">
        <v>5</v>
      </c>
      <c r="F279" s="31" t="s">
        <v>2</v>
      </c>
      <c r="G279" s="32" t="s">
        <v>11</v>
      </c>
      <c r="H279" s="33">
        <v>8660</v>
      </c>
      <c r="I279" s="34" t="str">
        <f t="shared" si="118"/>
        <v xml:space="preserve"> </v>
      </c>
      <c r="J279" s="34">
        <f>IF(G279="Ethnic",H279," ")</f>
        <v>8660</v>
      </c>
      <c r="K279" s="34" t="str">
        <f>IF(G279="Indigenous",H279," ")</f>
        <v xml:space="preserve"> </v>
      </c>
      <c r="L279" s="34" t="str">
        <f t="shared" ref="L279:L286" si="120">IF(G279="RPH",H279," ")</f>
        <v xml:space="preserve"> </v>
      </c>
      <c r="M279" s="34" t="str">
        <f t="shared" si="116"/>
        <v xml:space="preserve"> </v>
      </c>
      <c r="N279" s="34" t="str">
        <f t="shared" ref="N279:N330" si="121">IF(G279="Training",H279," ")</f>
        <v xml:space="preserve"> </v>
      </c>
      <c r="O279" s="34" t="str">
        <f t="shared" si="114"/>
        <v xml:space="preserve"> </v>
      </c>
      <c r="P279" s="34"/>
      <c r="Q279" s="34" t="str">
        <f t="shared" ref="Q279:Q286" si="122">IF(G279="General D&amp;O",H279," ")</f>
        <v xml:space="preserve"> </v>
      </c>
      <c r="R279" s="34" t="str">
        <f>IF(G279="Covid-19 Crisis Grant",H279," ")</f>
        <v xml:space="preserve"> </v>
      </c>
      <c r="S279" s="34"/>
      <c r="T279" s="35">
        <f t="shared" si="119"/>
        <v>8660</v>
      </c>
    </row>
    <row r="280" spans="1:21" s="39" customFormat="1" x14ac:dyDescent="0.3">
      <c r="A280" s="36"/>
      <c r="B280" s="31"/>
      <c r="C280" s="37"/>
      <c r="D280" s="38"/>
      <c r="E280" s="31" t="s">
        <v>1</v>
      </c>
      <c r="F280" s="31" t="s">
        <v>2</v>
      </c>
      <c r="G280" s="32" t="s">
        <v>408</v>
      </c>
      <c r="H280" s="33">
        <v>23684</v>
      </c>
      <c r="I280" s="34" t="str">
        <f t="shared" si="118"/>
        <v xml:space="preserve"> </v>
      </c>
      <c r="J280" s="34">
        <v>21333</v>
      </c>
      <c r="K280" s="34">
        <v>510</v>
      </c>
      <c r="L280" s="34" t="str">
        <f t="shared" si="120"/>
        <v xml:space="preserve"> </v>
      </c>
      <c r="M280" s="34" t="str">
        <f t="shared" si="116"/>
        <v xml:space="preserve"> </v>
      </c>
      <c r="N280" s="34" t="str">
        <f t="shared" si="121"/>
        <v xml:space="preserve"> </v>
      </c>
      <c r="O280" s="34" t="str">
        <f t="shared" si="114"/>
        <v xml:space="preserve"> </v>
      </c>
      <c r="P280" s="34"/>
      <c r="Q280" s="34" t="str">
        <f t="shared" si="122"/>
        <v xml:space="preserve"> </v>
      </c>
      <c r="R280" s="34">
        <v>1841</v>
      </c>
      <c r="S280" s="34"/>
      <c r="T280" s="35">
        <f t="shared" si="119"/>
        <v>23684</v>
      </c>
    </row>
    <row r="281" spans="1:21" s="39" customFormat="1" ht="41.4" x14ac:dyDescent="0.3">
      <c r="A281" s="40"/>
      <c r="B281" s="31" t="s">
        <v>238</v>
      </c>
      <c r="C281" s="37" t="s">
        <v>239</v>
      </c>
      <c r="D281" s="38" t="s">
        <v>198</v>
      </c>
      <c r="E281" s="31" t="s">
        <v>9</v>
      </c>
      <c r="F281" s="31" t="s">
        <v>467</v>
      </c>
      <c r="G281" s="32" t="s">
        <v>393</v>
      </c>
      <c r="H281" s="33">
        <v>9000</v>
      </c>
      <c r="I281" s="34">
        <v>6750</v>
      </c>
      <c r="J281" s="34" t="str">
        <f>IF(G281="Ethnic D&amp;O",H281," ")</f>
        <v xml:space="preserve"> </v>
      </c>
      <c r="K281" s="34" t="str">
        <f>IF(G281="Indigenous D&amp;O",H281," ")</f>
        <v xml:space="preserve"> </v>
      </c>
      <c r="L281" s="34" t="str">
        <f t="shared" si="120"/>
        <v xml:space="preserve"> </v>
      </c>
      <c r="M281" s="34" t="str">
        <f t="shared" si="116"/>
        <v xml:space="preserve"> </v>
      </c>
      <c r="N281" s="34" t="str">
        <f t="shared" si="121"/>
        <v xml:space="preserve"> </v>
      </c>
      <c r="O281" s="34" t="str">
        <f t="shared" si="114"/>
        <v xml:space="preserve"> </v>
      </c>
      <c r="P281" s="34"/>
      <c r="Q281" s="34">
        <v>2250</v>
      </c>
      <c r="R281" s="34"/>
      <c r="S281" s="34"/>
      <c r="T281" s="35">
        <f>H281</f>
        <v>9000</v>
      </c>
    </row>
    <row r="282" spans="1:21" s="39" customFormat="1" x14ac:dyDescent="0.3">
      <c r="A282" s="36"/>
      <c r="B282" s="31"/>
      <c r="C282" s="37"/>
      <c r="D282" s="38"/>
      <c r="E282" s="31" t="s">
        <v>5</v>
      </c>
      <c r="F282" s="31" t="s">
        <v>2</v>
      </c>
      <c r="G282" s="32" t="s">
        <v>408</v>
      </c>
      <c r="H282" s="33">
        <v>3177</v>
      </c>
      <c r="I282" s="34" t="str">
        <f t="shared" si="118"/>
        <v xml:space="preserve"> </v>
      </c>
      <c r="J282" s="34" t="str">
        <f>IF(G282="Ethnic",H282," ")</f>
        <v xml:space="preserve"> </v>
      </c>
      <c r="K282" s="34" t="str">
        <f>IF(G282="Indigenous",H282," ")</f>
        <v xml:space="preserve"> </v>
      </c>
      <c r="L282" s="34" t="str">
        <f t="shared" si="120"/>
        <v xml:space="preserve"> </v>
      </c>
      <c r="M282" s="34" t="str">
        <f t="shared" si="116"/>
        <v xml:space="preserve"> </v>
      </c>
      <c r="N282" s="34" t="str">
        <f t="shared" si="121"/>
        <v xml:space="preserve"> </v>
      </c>
      <c r="O282" s="34" t="str">
        <f t="shared" si="114"/>
        <v xml:space="preserve"> </v>
      </c>
      <c r="P282" s="34"/>
      <c r="Q282" s="34" t="str">
        <f t="shared" si="122"/>
        <v xml:space="preserve"> </v>
      </c>
      <c r="R282" s="34">
        <f>IF(G282="Covid-19 Crisis Grant",H282," ")</f>
        <v>3177</v>
      </c>
      <c r="S282" s="34"/>
      <c r="T282" s="35">
        <f>SUM(I282:R282)</f>
        <v>3177</v>
      </c>
    </row>
    <row r="283" spans="1:21" s="39" customFormat="1" ht="27.6" x14ac:dyDescent="0.3">
      <c r="A283" s="36"/>
      <c r="B283" s="31" t="s">
        <v>641</v>
      </c>
      <c r="C283" s="37" t="s">
        <v>219</v>
      </c>
      <c r="D283" s="38" t="s">
        <v>198</v>
      </c>
      <c r="E283" s="31" t="s">
        <v>5</v>
      </c>
      <c r="F283" s="31" t="s">
        <v>2</v>
      </c>
      <c r="G283" s="32" t="s">
        <v>408</v>
      </c>
      <c r="H283" s="33">
        <v>5000</v>
      </c>
      <c r="I283" s="34" t="str">
        <f t="shared" si="118"/>
        <v xml:space="preserve"> </v>
      </c>
      <c r="J283" s="34" t="str">
        <f>IF(G283="Ethnic",H283," ")</f>
        <v xml:space="preserve"> </v>
      </c>
      <c r="K283" s="34" t="str">
        <f>IF(G283="Indigenous",H283," ")</f>
        <v xml:space="preserve"> </v>
      </c>
      <c r="L283" s="34" t="str">
        <f t="shared" si="120"/>
        <v xml:space="preserve"> </v>
      </c>
      <c r="M283" s="34" t="str">
        <f t="shared" si="116"/>
        <v xml:space="preserve"> </v>
      </c>
      <c r="N283" s="34" t="str">
        <f t="shared" si="121"/>
        <v xml:space="preserve"> </v>
      </c>
      <c r="O283" s="34" t="str">
        <f t="shared" si="114"/>
        <v xml:space="preserve"> </v>
      </c>
      <c r="P283" s="34"/>
      <c r="Q283" s="34" t="str">
        <f t="shared" si="122"/>
        <v xml:space="preserve"> </v>
      </c>
      <c r="R283" s="34">
        <f>IF(G283="Covid-19 Crisis Grant",H283," ")</f>
        <v>5000</v>
      </c>
      <c r="S283" s="34"/>
      <c r="T283" s="35">
        <f>SUM(I283:R283)</f>
        <v>5000</v>
      </c>
    </row>
    <row r="284" spans="1:21" s="39" customFormat="1" x14ac:dyDescent="0.3">
      <c r="A284" s="36"/>
      <c r="B284" s="31" t="s">
        <v>240</v>
      </c>
      <c r="C284" s="37" t="s">
        <v>241</v>
      </c>
      <c r="D284" s="38" t="s">
        <v>198</v>
      </c>
      <c r="E284" s="31" t="s">
        <v>5</v>
      </c>
      <c r="F284" s="31" t="s">
        <v>2</v>
      </c>
      <c r="G284" s="32" t="s">
        <v>408</v>
      </c>
      <c r="H284" s="33">
        <v>24560</v>
      </c>
      <c r="I284" s="34" t="str">
        <f t="shared" si="118"/>
        <v xml:space="preserve"> </v>
      </c>
      <c r="J284" s="34" t="str">
        <f>IF(G284="Ethnic",H284," ")</f>
        <v xml:space="preserve"> </v>
      </c>
      <c r="K284" s="34" t="str">
        <f>IF(G284="Indigenous",H284," ")</f>
        <v xml:space="preserve"> </v>
      </c>
      <c r="L284" s="34" t="str">
        <f t="shared" si="120"/>
        <v xml:space="preserve"> </v>
      </c>
      <c r="M284" s="34" t="str">
        <f t="shared" si="116"/>
        <v xml:space="preserve"> </v>
      </c>
      <c r="N284" s="34" t="str">
        <f t="shared" si="121"/>
        <v xml:space="preserve"> </v>
      </c>
      <c r="O284" s="34" t="str">
        <f t="shared" si="114"/>
        <v xml:space="preserve"> </v>
      </c>
      <c r="P284" s="34"/>
      <c r="Q284" s="34" t="str">
        <f t="shared" si="122"/>
        <v xml:space="preserve"> </v>
      </c>
      <c r="R284" s="34">
        <f>IF(G284="Covid-19 Crisis Grant",H284," ")</f>
        <v>24560</v>
      </c>
      <c r="S284" s="34"/>
      <c r="T284" s="35">
        <f>SUM(I284:R284)</f>
        <v>24560</v>
      </c>
    </row>
    <row r="285" spans="1:21" s="39" customFormat="1" ht="27.6" x14ac:dyDescent="0.3">
      <c r="A285" s="40"/>
      <c r="B285" s="31" t="s">
        <v>640</v>
      </c>
      <c r="C285" s="37" t="s">
        <v>242</v>
      </c>
      <c r="D285" s="38" t="s">
        <v>198</v>
      </c>
      <c r="E285" s="31" t="s">
        <v>9</v>
      </c>
      <c r="F285" s="31" t="s">
        <v>637</v>
      </c>
      <c r="G285" s="32" t="s">
        <v>393</v>
      </c>
      <c r="H285" s="33">
        <v>103837</v>
      </c>
      <c r="I285" s="34" t="str">
        <f t="shared" si="118"/>
        <v xml:space="preserve"> </v>
      </c>
      <c r="J285" s="34" t="str">
        <f>IF(G285="Ethnic D&amp;O",H285," ")</f>
        <v xml:space="preserve"> </v>
      </c>
      <c r="K285" s="34" t="str">
        <f>IF(G285="Indigenous D&amp;O",H285," ")</f>
        <v xml:space="preserve"> </v>
      </c>
      <c r="L285" s="34" t="str">
        <f t="shared" si="120"/>
        <v xml:space="preserve"> </v>
      </c>
      <c r="M285" s="34" t="str">
        <f t="shared" si="116"/>
        <v xml:space="preserve"> </v>
      </c>
      <c r="N285" s="34" t="str">
        <f t="shared" si="121"/>
        <v xml:space="preserve"> </v>
      </c>
      <c r="O285" s="34" t="str">
        <f t="shared" si="114"/>
        <v xml:space="preserve"> </v>
      </c>
      <c r="P285" s="34"/>
      <c r="Q285" s="34">
        <f t="shared" si="122"/>
        <v>103837</v>
      </c>
      <c r="R285" s="34"/>
      <c r="S285" s="34"/>
      <c r="T285" s="35">
        <f>H285</f>
        <v>103837</v>
      </c>
      <c r="U285" s="49"/>
    </row>
    <row r="286" spans="1:21" s="39" customFormat="1" x14ac:dyDescent="0.3">
      <c r="A286" s="36"/>
      <c r="B286" s="31"/>
      <c r="C286" s="37"/>
      <c r="D286" s="38"/>
      <c r="E286" s="31" t="s">
        <v>1</v>
      </c>
      <c r="F286" s="31" t="s">
        <v>2</v>
      </c>
      <c r="G286" s="32" t="s">
        <v>408</v>
      </c>
      <c r="H286" s="33">
        <v>2900</v>
      </c>
      <c r="I286" s="34" t="str">
        <f t="shared" si="118"/>
        <v xml:space="preserve"> </v>
      </c>
      <c r="J286" s="34" t="str">
        <f>IF(G286="Ethnic",H286," ")</f>
        <v xml:space="preserve"> </v>
      </c>
      <c r="K286" s="34" t="str">
        <f>IF(G286="Indigenous",H286," ")</f>
        <v xml:space="preserve"> </v>
      </c>
      <c r="L286" s="34" t="str">
        <f t="shared" si="120"/>
        <v xml:space="preserve"> </v>
      </c>
      <c r="M286" s="34" t="str">
        <f t="shared" si="116"/>
        <v xml:space="preserve"> </v>
      </c>
      <c r="N286" s="34" t="str">
        <f t="shared" si="121"/>
        <v xml:space="preserve"> </v>
      </c>
      <c r="O286" s="34" t="str">
        <f t="shared" si="114"/>
        <v xml:space="preserve"> </v>
      </c>
      <c r="P286" s="34"/>
      <c r="Q286" s="34" t="str">
        <f t="shared" si="122"/>
        <v xml:space="preserve"> </v>
      </c>
      <c r="R286" s="34">
        <f>IF(G286="Covid-19 Crisis Grant",H286," ")</f>
        <v>2900</v>
      </c>
      <c r="S286" s="34"/>
      <c r="T286" s="35">
        <f t="shared" ref="T286:T291" si="123">SUM(I286:R286)</f>
        <v>2900</v>
      </c>
    </row>
    <row r="287" spans="1:21" s="39" customFormat="1" ht="27.6" x14ac:dyDescent="0.3">
      <c r="A287" s="36"/>
      <c r="B287" s="31"/>
      <c r="C287" s="37"/>
      <c r="D287" s="38"/>
      <c r="E287" s="31" t="s">
        <v>12</v>
      </c>
      <c r="F287" s="31" t="s">
        <v>538</v>
      </c>
      <c r="G287" s="32" t="s">
        <v>399</v>
      </c>
      <c r="H287" s="33">
        <v>16965</v>
      </c>
      <c r="I287" s="34" t="str">
        <f t="shared" si="118"/>
        <v xml:space="preserve"> </v>
      </c>
      <c r="J287" s="34" t="str">
        <f>IF(G287="Ethnic Content",H287," ")</f>
        <v xml:space="preserve"> </v>
      </c>
      <c r="K287" s="34">
        <f>IF(G287="Indigenous Content",H287," ")</f>
        <v>16965</v>
      </c>
      <c r="L287" s="34" t="str">
        <f>IF(G287="RPH Content",H287," ")</f>
        <v xml:space="preserve"> </v>
      </c>
      <c r="M287" s="34" t="str">
        <f t="shared" si="116"/>
        <v xml:space="preserve"> </v>
      </c>
      <c r="N287" s="34" t="str">
        <f t="shared" si="121"/>
        <v xml:space="preserve"> </v>
      </c>
      <c r="O287" s="34" t="str">
        <f t="shared" ref="O287:O313" si="124">IF(G287="Training Business",H287," ")</f>
        <v xml:space="preserve"> </v>
      </c>
      <c r="P287" s="34"/>
      <c r="Q287" s="34" t="str">
        <f>IF(G287="General Content",H287," ")</f>
        <v xml:space="preserve"> </v>
      </c>
      <c r="R287" s="34"/>
      <c r="S287" s="34"/>
      <c r="T287" s="41">
        <f t="shared" si="123"/>
        <v>16965</v>
      </c>
    </row>
    <row r="288" spans="1:21" s="39" customFormat="1" x14ac:dyDescent="0.3">
      <c r="A288" s="36"/>
      <c r="B288" s="31"/>
      <c r="C288" s="37"/>
      <c r="D288" s="38"/>
      <c r="E288" s="31" t="s">
        <v>5</v>
      </c>
      <c r="F288" s="31" t="s">
        <v>2</v>
      </c>
      <c r="G288" s="32" t="s">
        <v>408</v>
      </c>
      <c r="H288" s="33">
        <v>5000</v>
      </c>
      <c r="I288" s="34" t="str">
        <f t="shared" si="118"/>
        <v xml:space="preserve"> </v>
      </c>
      <c r="J288" s="34" t="str">
        <f>IF(G288="Ethnic",H288," ")</f>
        <v xml:space="preserve"> </v>
      </c>
      <c r="K288" s="34" t="str">
        <f>IF(G288="Indigenous",H288," ")</f>
        <v xml:space="preserve"> </v>
      </c>
      <c r="L288" s="34" t="str">
        <f>IF(G288="RPH",H288," ")</f>
        <v xml:space="preserve"> </v>
      </c>
      <c r="M288" s="34" t="str">
        <f t="shared" si="116"/>
        <v xml:space="preserve"> </v>
      </c>
      <c r="N288" s="34" t="str">
        <f t="shared" si="121"/>
        <v xml:space="preserve"> </v>
      </c>
      <c r="O288" s="34" t="str">
        <f t="shared" si="124"/>
        <v xml:space="preserve"> </v>
      </c>
      <c r="P288" s="34"/>
      <c r="Q288" s="34" t="str">
        <f>IF(G288="General D&amp;O",H288," ")</f>
        <v xml:space="preserve"> </v>
      </c>
      <c r="R288" s="34">
        <f>IF(G288="Covid-19 Crisis Grant",H288," ")</f>
        <v>5000</v>
      </c>
      <c r="S288" s="34"/>
      <c r="T288" s="35">
        <f t="shared" si="123"/>
        <v>5000</v>
      </c>
    </row>
    <row r="289" spans="1:20" s="39" customFormat="1" ht="27.6" x14ac:dyDescent="0.3">
      <c r="A289" s="36"/>
      <c r="B289" s="31" t="s">
        <v>468</v>
      </c>
      <c r="C289" s="37" t="s">
        <v>314</v>
      </c>
      <c r="D289" s="38" t="s">
        <v>198</v>
      </c>
      <c r="E289" s="31" t="s">
        <v>25</v>
      </c>
      <c r="F289" s="31" t="s">
        <v>638</v>
      </c>
      <c r="G289" s="32" t="s">
        <v>398</v>
      </c>
      <c r="H289" s="33">
        <v>9965</v>
      </c>
      <c r="I289" s="34" t="str">
        <f t="shared" si="118"/>
        <v xml:space="preserve"> </v>
      </c>
      <c r="J289" s="34" t="str">
        <f>IF(G289="Ethnic Content",H289," ")</f>
        <v xml:space="preserve"> </v>
      </c>
      <c r="K289" s="34" t="str">
        <f>IF(G289="Indigenous Content",H289," ")</f>
        <v xml:space="preserve"> </v>
      </c>
      <c r="L289" s="34" t="str">
        <f>IF(G289="RPH Content",H289," ")</f>
        <v xml:space="preserve"> </v>
      </c>
      <c r="M289" s="34" t="str">
        <f t="shared" si="116"/>
        <v xml:space="preserve"> </v>
      </c>
      <c r="N289" s="34" t="str">
        <f t="shared" si="121"/>
        <v xml:space="preserve"> </v>
      </c>
      <c r="O289" s="34" t="str">
        <f t="shared" si="124"/>
        <v xml:space="preserve"> </v>
      </c>
      <c r="P289" s="34"/>
      <c r="Q289" s="34">
        <f>IF(G289="General Content",H289," ")</f>
        <v>9965</v>
      </c>
      <c r="R289" s="34"/>
      <c r="S289" s="34"/>
      <c r="T289" s="41">
        <f t="shared" si="123"/>
        <v>9965</v>
      </c>
    </row>
    <row r="290" spans="1:20" s="39" customFormat="1" ht="27.6" x14ac:dyDescent="0.3">
      <c r="A290" s="36"/>
      <c r="B290" s="31" t="s">
        <v>639</v>
      </c>
      <c r="C290" s="37" t="s">
        <v>644</v>
      </c>
      <c r="D290" s="38" t="s">
        <v>198</v>
      </c>
      <c r="E290" s="31" t="s">
        <v>5</v>
      </c>
      <c r="F290" s="31" t="s">
        <v>2</v>
      </c>
      <c r="G290" s="32" t="s">
        <v>408</v>
      </c>
      <c r="H290" s="33">
        <v>4412</v>
      </c>
      <c r="I290" s="34" t="str">
        <f t="shared" si="118"/>
        <v xml:space="preserve"> </v>
      </c>
      <c r="J290" s="34" t="str">
        <f>IF(G290="Ethnic",H290," ")</f>
        <v xml:space="preserve"> </v>
      </c>
      <c r="K290" s="34" t="str">
        <f>IF(G290="Indigenous",H290," ")</f>
        <v xml:space="preserve"> </v>
      </c>
      <c r="L290" s="34" t="str">
        <f t="shared" ref="L290:L304" si="125">IF(G290="RPH",H290," ")</f>
        <v xml:space="preserve"> </v>
      </c>
      <c r="M290" s="34" t="str">
        <f t="shared" si="116"/>
        <v xml:space="preserve"> </v>
      </c>
      <c r="N290" s="34" t="str">
        <f t="shared" si="121"/>
        <v xml:space="preserve"> </v>
      </c>
      <c r="O290" s="34" t="str">
        <f t="shared" si="124"/>
        <v xml:space="preserve"> </v>
      </c>
      <c r="P290" s="34"/>
      <c r="Q290" s="34" t="str">
        <f t="shared" ref="Q290:Q304" si="126">IF(G290="General D&amp;O",H290," ")</f>
        <v xml:space="preserve"> </v>
      </c>
      <c r="R290" s="34">
        <f>IF(G290="Covid-19 Crisis Grant",H290," ")</f>
        <v>4412</v>
      </c>
      <c r="S290" s="34"/>
      <c r="T290" s="35">
        <f t="shared" si="123"/>
        <v>4412</v>
      </c>
    </row>
    <row r="291" spans="1:20" s="39" customFormat="1" x14ac:dyDescent="0.3">
      <c r="A291" s="36"/>
      <c r="B291" s="31"/>
      <c r="C291" s="37"/>
      <c r="D291" s="38"/>
      <c r="E291" s="31" t="s">
        <v>1</v>
      </c>
      <c r="F291" s="31" t="s">
        <v>2</v>
      </c>
      <c r="G291" s="32" t="s">
        <v>408</v>
      </c>
      <c r="H291" s="33">
        <v>1763</v>
      </c>
      <c r="I291" s="34" t="str">
        <f t="shared" si="118"/>
        <v xml:space="preserve"> </v>
      </c>
      <c r="J291" s="34" t="str">
        <f>IF(G291="Ethnic",H291," ")</f>
        <v xml:space="preserve"> </v>
      </c>
      <c r="K291" s="34" t="str">
        <f>IF(G291="Indigenous",H291," ")</f>
        <v xml:space="preserve"> </v>
      </c>
      <c r="L291" s="34" t="str">
        <f t="shared" si="125"/>
        <v xml:space="preserve"> </v>
      </c>
      <c r="M291" s="34" t="str">
        <f t="shared" si="116"/>
        <v xml:space="preserve"> </v>
      </c>
      <c r="N291" s="34" t="str">
        <f t="shared" si="121"/>
        <v xml:space="preserve"> </v>
      </c>
      <c r="O291" s="34" t="str">
        <f t="shared" si="124"/>
        <v xml:space="preserve"> </v>
      </c>
      <c r="P291" s="34"/>
      <c r="Q291" s="34" t="str">
        <f t="shared" si="126"/>
        <v xml:space="preserve"> </v>
      </c>
      <c r="R291" s="34">
        <f>IF(G291="Covid-19 Crisis Grant",H291," ")</f>
        <v>1763</v>
      </c>
      <c r="S291" s="34"/>
      <c r="T291" s="35">
        <f t="shared" si="123"/>
        <v>1763</v>
      </c>
    </row>
    <row r="292" spans="1:20" s="39" customFormat="1" ht="55.2" x14ac:dyDescent="0.3">
      <c r="A292" s="40"/>
      <c r="B292" s="31" t="s">
        <v>355</v>
      </c>
      <c r="C292" s="37" t="s">
        <v>197</v>
      </c>
      <c r="D292" s="38" t="s">
        <v>198</v>
      </c>
      <c r="E292" s="31" t="s">
        <v>9</v>
      </c>
      <c r="F292" s="31" t="s">
        <v>469</v>
      </c>
      <c r="G292" s="32" t="s">
        <v>392</v>
      </c>
      <c r="H292" s="33">
        <v>50000</v>
      </c>
      <c r="I292" s="34">
        <v>14284</v>
      </c>
      <c r="J292" s="34" t="str">
        <f>IF(G292="Ethnic D&amp;O",H292," ")</f>
        <v xml:space="preserve"> </v>
      </c>
      <c r="K292" s="34">
        <v>35716</v>
      </c>
      <c r="L292" s="34" t="str">
        <f t="shared" si="125"/>
        <v xml:space="preserve"> </v>
      </c>
      <c r="M292" s="34" t="str">
        <f t="shared" si="116"/>
        <v xml:space="preserve"> </v>
      </c>
      <c r="N292" s="34" t="str">
        <f t="shared" si="121"/>
        <v xml:space="preserve"> </v>
      </c>
      <c r="O292" s="34" t="str">
        <f t="shared" si="124"/>
        <v xml:space="preserve"> </v>
      </c>
      <c r="P292" s="34"/>
      <c r="Q292" s="34" t="str">
        <f t="shared" si="126"/>
        <v xml:space="preserve"> </v>
      </c>
      <c r="R292" s="34"/>
      <c r="S292" s="34"/>
      <c r="T292" s="35">
        <f>H292</f>
        <v>50000</v>
      </c>
    </row>
    <row r="293" spans="1:20" s="39" customFormat="1" ht="27.6" x14ac:dyDescent="0.3">
      <c r="A293" s="40"/>
      <c r="B293" s="31"/>
      <c r="C293" s="37"/>
      <c r="D293" s="38"/>
      <c r="E293" s="31" t="s">
        <v>21</v>
      </c>
      <c r="F293" s="31" t="s">
        <v>470</v>
      </c>
      <c r="G293" s="32" t="s">
        <v>392</v>
      </c>
      <c r="H293" s="33">
        <v>30000</v>
      </c>
      <c r="I293" s="34" t="str">
        <f t="shared" si="118"/>
        <v xml:space="preserve"> </v>
      </c>
      <c r="J293" s="34" t="str">
        <f>IF(G293="Ethnic D&amp;O",H293," ")</f>
        <v xml:space="preserve"> </v>
      </c>
      <c r="K293" s="34">
        <f>IF(G293="Indigenous D&amp;O",H293," ")</f>
        <v>30000</v>
      </c>
      <c r="L293" s="34" t="str">
        <f t="shared" si="125"/>
        <v xml:space="preserve"> </v>
      </c>
      <c r="M293" s="34" t="str">
        <f t="shared" si="116"/>
        <v xml:space="preserve"> </v>
      </c>
      <c r="N293" s="34" t="str">
        <f t="shared" si="121"/>
        <v xml:space="preserve"> </v>
      </c>
      <c r="O293" s="34" t="str">
        <f t="shared" si="124"/>
        <v xml:space="preserve"> </v>
      </c>
      <c r="P293" s="34"/>
      <c r="Q293" s="34" t="str">
        <f t="shared" si="126"/>
        <v xml:space="preserve"> </v>
      </c>
      <c r="R293" s="34"/>
      <c r="S293" s="34"/>
      <c r="T293" s="35">
        <f>H293</f>
        <v>30000</v>
      </c>
    </row>
    <row r="294" spans="1:20" s="39" customFormat="1" x14ac:dyDescent="0.3">
      <c r="A294" s="36"/>
      <c r="B294" s="31"/>
      <c r="C294" s="37"/>
      <c r="D294" s="38"/>
      <c r="E294" s="31" t="s">
        <v>5</v>
      </c>
      <c r="F294" s="31" t="s">
        <v>2</v>
      </c>
      <c r="G294" s="32" t="s">
        <v>65</v>
      </c>
      <c r="H294" s="33">
        <v>5000</v>
      </c>
      <c r="I294" s="34" t="str">
        <f t="shared" si="118"/>
        <v xml:space="preserve"> </v>
      </c>
      <c r="J294" s="34" t="str">
        <f>IF(G294="Ethnic",H294," ")</f>
        <v xml:space="preserve"> </v>
      </c>
      <c r="K294" s="34">
        <f>IF(G294="Indigenous",H294," ")</f>
        <v>5000</v>
      </c>
      <c r="L294" s="34" t="str">
        <f t="shared" si="125"/>
        <v xml:space="preserve"> </v>
      </c>
      <c r="M294" s="34" t="str">
        <f t="shared" si="116"/>
        <v xml:space="preserve"> </v>
      </c>
      <c r="N294" s="34" t="str">
        <f t="shared" si="121"/>
        <v xml:space="preserve"> </v>
      </c>
      <c r="O294" s="34" t="str">
        <f t="shared" si="124"/>
        <v xml:space="preserve"> </v>
      </c>
      <c r="P294" s="34"/>
      <c r="Q294" s="34" t="str">
        <f t="shared" si="126"/>
        <v xml:space="preserve"> </v>
      </c>
      <c r="R294" s="34" t="str">
        <f>IF(G294="Covid-19 Crisis Grant",H294," ")</f>
        <v xml:space="preserve"> </v>
      </c>
      <c r="S294" s="34"/>
      <c r="T294" s="35">
        <f>SUM(I294:R294)</f>
        <v>5000</v>
      </c>
    </row>
    <row r="295" spans="1:20" s="39" customFormat="1" x14ac:dyDescent="0.3">
      <c r="A295" s="36"/>
      <c r="B295" s="31" t="s">
        <v>367</v>
      </c>
      <c r="C295" s="37" t="s">
        <v>368</v>
      </c>
      <c r="D295" s="38" t="s">
        <v>198</v>
      </c>
      <c r="E295" s="31" t="s">
        <v>5</v>
      </c>
      <c r="F295" s="31" t="s">
        <v>2</v>
      </c>
      <c r="G295" s="32" t="s">
        <v>65</v>
      </c>
      <c r="H295" s="33">
        <v>5000</v>
      </c>
      <c r="I295" s="34" t="str">
        <f t="shared" si="118"/>
        <v xml:space="preserve"> </v>
      </c>
      <c r="J295" s="34" t="str">
        <f>IF(G295="Ethnic",H295," ")</f>
        <v xml:space="preserve"> </v>
      </c>
      <c r="K295" s="34">
        <f>IF(G295="Indigenous",H295," ")</f>
        <v>5000</v>
      </c>
      <c r="L295" s="34" t="str">
        <f t="shared" si="125"/>
        <v xml:space="preserve"> </v>
      </c>
      <c r="M295" s="34" t="str">
        <f t="shared" si="116"/>
        <v xml:space="preserve"> </v>
      </c>
      <c r="N295" s="34" t="str">
        <f t="shared" si="121"/>
        <v xml:space="preserve"> </v>
      </c>
      <c r="O295" s="34" t="str">
        <f t="shared" si="124"/>
        <v xml:space="preserve"> </v>
      </c>
      <c r="P295" s="34"/>
      <c r="Q295" s="34" t="str">
        <f t="shared" si="126"/>
        <v xml:space="preserve"> </v>
      </c>
      <c r="R295" s="34" t="str">
        <f>IF(G295="Covid-19 Crisis Grant",H295," ")</f>
        <v xml:space="preserve"> </v>
      </c>
      <c r="S295" s="34"/>
      <c r="T295" s="35">
        <f>SUM(I295:R295)</f>
        <v>5000</v>
      </c>
    </row>
    <row r="296" spans="1:20" s="39" customFormat="1" ht="27.6" x14ac:dyDescent="0.3">
      <c r="A296" s="36"/>
      <c r="B296" s="31" t="s">
        <v>651</v>
      </c>
      <c r="C296" s="37" t="s">
        <v>369</v>
      </c>
      <c r="D296" s="38" t="s">
        <v>198</v>
      </c>
      <c r="E296" s="31" t="s">
        <v>9</v>
      </c>
      <c r="F296" s="31" t="s">
        <v>650</v>
      </c>
      <c r="G296" s="32" t="s">
        <v>393</v>
      </c>
      <c r="H296" s="33">
        <v>2817</v>
      </c>
      <c r="I296" s="34" t="str">
        <f t="shared" si="118"/>
        <v xml:space="preserve"> </v>
      </c>
      <c r="J296" s="34" t="str">
        <f>IF(G296="Ethnic D&amp;O",H296," ")</f>
        <v xml:space="preserve"> </v>
      </c>
      <c r="K296" s="34" t="str">
        <f>IF(G296="Indigenous D&amp;O",H296," ")</f>
        <v xml:space="preserve"> </v>
      </c>
      <c r="L296" s="34" t="str">
        <f t="shared" si="125"/>
        <v xml:space="preserve"> </v>
      </c>
      <c r="M296" s="34" t="str">
        <f t="shared" si="116"/>
        <v xml:space="preserve"> </v>
      </c>
      <c r="N296" s="34" t="str">
        <f t="shared" si="121"/>
        <v xml:space="preserve"> </v>
      </c>
      <c r="O296" s="34" t="str">
        <f t="shared" si="124"/>
        <v xml:space="preserve"> </v>
      </c>
      <c r="P296" s="34"/>
      <c r="Q296" s="34">
        <f t="shared" si="126"/>
        <v>2817</v>
      </c>
      <c r="R296" s="34"/>
      <c r="S296" s="34"/>
      <c r="T296" s="35">
        <f>H296</f>
        <v>2817</v>
      </c>
    </row>
    <row r="297" spans="1:20" s="39" customFormat="1" ht="27.6" x14ac:dyDescent="0.3">
      <c r="A297" s="40"/>
      <c r="B297" s="31" t="s">
        <v>471</v>
      </c>
      <c r="C297" s="37" t="s">
        <v>643</v>
      </c>
      <c r="D297" s="38" t="s">
        <v>243</v>
      </c>
      <c r="E297" s="31" t="s">
        <v>9</v>
      </c>
      <c r="F297" s="31" t="s">
        <v>472</v>
      </c>
      <c r="G297" s="32" t="s">
        <v>393</v>
      </c>
      <c r="H297" s="33">
        <v>10988</v>
      </c>
      <c r="I297" s="34" t="str">
        <f t="shared" si="118"/>
        <v xml:space="preserve"> </v>
      </c>
      <c r="J297" s="34" t="str">
        <f>IF(G297="Ethnic D&amp;O",H297," ")</f>
        <v xml:space="preserve"> </v>
      </c>
      <c r="K297" s="34" t="str">
        <f>IF(G297="Indigenous D&amp;O",H297," ")</f>
        <v xml:space="preserve"> </v>
      </c>
      <c r="L297" s="34" t="str">
        <f t="shared" si="125"/>
        <v xml:space="preserve"> </v>
      </c>
      <c r="M297" s="34" t="str">
        <f t="shared" si="116"/>
        <v xml:space="preserve"> </v>
      </c>
      <c r="N297" s="34" t="str">
        <f t="shared" si="121"/>
        <v xml:space="preserve"> </v>
      </c>
      <c r="O297" s="34" t="str">
        <f t="shared" si="124"/>
        <v xml:space="preserve"> </v>
      </c>
      <c r="P297" s="34"/>
      <c r="Q297" s="34">
        <f t="shared" si="126"/>
        <v>10988</v>
      </c>
      <c r="R297" s="34"/>
      <c r="S297" s="34"/>
      <c r="T297" s="35">
        <f>H297</f>
        <v>10988</v>
      </c>
    </row>
    <row r="298" spans="1:20" s="39" customFormat="1" x14ac:dyDescent="0.3">
      <c r="A298" s="36"/>
      <c r="B298" s="31"/>
      <c r="C298" s="37"/>
      <c r="D298" s="38"/>
      <c r="E298" s="31" t="s">
        <v>5</v>
      </c>
      <c r="F298" s="31" t="s">
        <v>2</v>
      </c>
      <c r="G298" s="32" t="s">
        <v>408</v>
      </c>
      <c r="H298" s="33">
        <v>2775</v>
      </c>
      <c r="I298" s="34" t="str">
        <f t="shared" si="118"/>
        <v xml:space="preserve"> </v>
      </c>
      <c r="J298" s="34" t="str">
        <f>IF(G298="Ethnic",H298," ")</f>
        <v xml:space="preserve"> </v>
      </c>
      <c r="K298" s="34" t="str">
        <f>IF(G298="Indigenous",H298," ")</f>
        <v xml:space="preserve"> </v>
      </c>
      <c r="L298" s="34" t="str">
        <f t="shared" si="125"/>
        <v xml:space="preserve"> </v>
      </c>
      <c r="M298" s="34" t="str">
        <f t="shared" si="116"/>
        <v xml:space="preserve"> </v>
      </c>
      <c r="N298" s="34" t="str">
        <f t="shared" si="121"/>
        <v xml:space="preserve"> </v>
      </c>
      <c r="O298" s="34" t="str">
        <f t="shared" si="124"/>
        <v xml:space="preserve"> </v>
      </c>
      <c r="P298" s="34"/>
      <c r="Q298" s="34" t="str">
        <f t="shared" si="126"/>
        <v xml:space="preserve"> </v>
      </c>
      <c r="R298" s="34">
        <f>IF(G298="Covid-19 Crisis Grant",H298," ")</f>
        <v>2775</v>
      </c>
      <c r="S298" s="34"/>
      <c r="T298" s="35">
        <f>SUM(I298:R298)</f>
        <v>2775</v>
      </c>
    </row>
    <row r="299" spans="1:20" s="39" customFormat="1" x14ac:dyDescent="0.3">
      <c r="A299" s="36"/>
      <c r="B299" s="31"/>
      <c r="C299" s="37"/>
      <c r="D299" s="38"/>
      <c r="E299" s="31" t="s">
        <v>1</v>
      </c>
      <c r="F299" s="31" t="s">
        <v>2</v>
      </c>
      <c r="G299" s="32" t="s">
        <v>408</v>
      </c>
      <c r="H299" s="33">
        <v>2900</v>
      </c>
      <c r="I299" s="34" t="str">
        <f t="shared" si="118"/>
        <v xml:space="preserve"> </v>
      </c>
      <c r="J299" s="34" t="str">
        <f>IF(G299="Ethnic",H299," ")</f>
        <v xml:space="preserve"> </v>
      </c>
      <c r="K299" s="34" t="str">
        <f>IF(G299="Indigenous",H299," ")</f>
        <v xml:space="preserve"> </v>
      </c>
      <c r="L299" s="34" t="str">
        <f t="shared" si="125"/>
        <v xml:space="preserve"> </v>
      </c>
      <c r="M299" s="34" t="str">
        <f t="shared" si="116"/>
        <v xml:space="preserve"> </v>
      </c>
      <c r="N299" s="34" t="str">
        <f t="shared" si="121"/>
        <v xml:space="preserve"> </v>
      </c>
      <c r="O299" s="34" t="str">
        <f t="shared" si="124"/>
        <v xml:space="preserve"> </v>
      </c>
      <c r="P299" s="34"/>
      <c r="Q299" s="34" t="str">
        <f t="shared" si="126"/>
        <v xml:space="preserve"> </v>
      </c>
      <c r="R299" s="34">
        <f>IF(G299="Covid-19 Crisis Grant",H299," ")</f>
        <v>2900</v>
      </c>
      <c r="S299" s="34"/>
      <c r="T299" s="35">
        <f>SUM(I299:R299)</f>
        <v>2900</v>
      </c>
    </row>
    <row r="300" spans="1:20" s="39" customFormat="1" ht="27.6" x14ac:dyDescent="0.3">
      <c r="A300" s="36"/>
      <c r="B300" s="31" t="s">
        <v>473</v>
      </c>
      <c r="C300" s="37" t="s">
        <v>646</v>
      </c>
      <c r="D300" s="38" t="s">
        <v>243</v>
      </c>
      <c r="E300" s="31" t="s">
        <v>5</v>
      </c>
      <c r="F300" s="31" t="s">
        <v>2</v>
      </c>
      <c r="G300" s="32" t="s">
        <v>408</v>
      </c>
      <c r="H300" s="33">
        <v>8942</v>
      </c>
      <c r="I300" s="34" t="str">
        <f t="shared" si="118"/>
        <v xml:space="preserve"> </v>
      </c>
      <c r="J300" s="34" t="str">
        <f>IF(G300="Ethnic",H300," ")</f>
        <v xml:space="preserve"> </v>
      </c>
      <c r="K300" s="34" t="str">
        <f>IF(G300="Indigenous",H300," ")</f>
        <v xml:space="preserve"> </v>
      </c>
      <c r="L300" s="34" t="str">
        <f t="shared" si="125"/>
        <v xml:space="preserve"> </v>
      </c>
      <c r="M300" s="34" t="str">
        <f t="shared" si="116"/>
        <v xml:space="preserve"> </v>
      </c>
      <c r="N300" s="34" t="str">
        <f t="shared" si="121"/>
        <v xml:space="preserve"> </v>
      </c>
      <c r="O300" s="34" t="str">
        <f t="shared" si="124"/>
        <v xml:space="preserve"> </v>
      </c>
      <c r="P300" s="34"/>
      <c r="Q300" s="34" t="str">
        <f t="shared" si="126"/>
        <v xml:space="preserve"> </v>
      </c>
      <c r="R300" s="34">
        <f>IF(G300="Covid-19 Crisis Grant",H300," ")</f>
        <v>8942</v>
      </c>
      <c r="S300" s="34"/>
      <c r="T300" s="35">
        <f>SUM(I300:R300)</f>
        <v>8942</v>
      </c>
    </row>
    <row r="301" spans="1:20" s="39" customFormat="1" x14ac:dyDescent="0.3">
      <c r="A301" s="36"/>
      <c r="B301" s="31"/>
      <c r="C301" s="37"/>
      <c r="D301" s="38"/>
      <c r="E301" s="31" t="s">
        <v>1</v>
      </c>
      <c r="F301" s="31" t="s">
        <v>2</v>
      </c>
      <c r="G301" s="32" t="s">
        <v>408</v>
      </c>
      <c r="H301" s="33">
        <v>2900</v>
      </c>
      <c r="I301" s="34" t="str">
        <f t="shared" si="118"/>
        <v xml:space="preserve"> </v>
      </c>
      <c r="J301" s="34" t="str">
        <f>IF(G301="Ethnic",H301," ")</f>
        <v xml:space="preserve"> </v>
      </c>
      <c r="K301" s="34" t="str">
        <f>IF(G301="Indigenous",H301," ")</f>
        <v xml:space="preserve"> </v>
      </c>
      <c r="L301" s="34" t="str">
        <f t="shared" si="125"/>
        <v xml:space="preserve"> </v>
      </c>
      <c r="M301" s="34" t="str">
        <f t="shared" si="116"/>
        <v xml:space="preserve"> </v>
      </c>
      <c r="N301" s="34" t="str">
        <f t="shared" si="121"/>
        <v xml:space="preserve"> </v>
      </c>
      <c r="O301" s="34" t="str">
        <f t="shared" si="124"/>
        <v xml:space="preserve"> </v>
      </c>
      <c r="P301" s="34"/>
      <c r="Q301" s="34" t="str">
        <f t="shared" si="126"/>
        <v xml:space="preserve"> </v>
      </c>
      <c r="R301" s="34">
        <f>IF(G301="Covid-19 Crisis Grant",H301," ")</f>
        <v>2900</v>
      </c>
      <c r="S301" s="34"/>
      <c r="T301" s="35">
        <f>SUM(I301:R301)</f>
        <v>2900</v>
      </c>
    </row>
    <row r="302" spans="1:20" s="39" customFormat="1" ht="27.6" x14ac:dyDescent="0.3">
      <c r="A302" s="36"/>
      <c r="B302" s="31" t="s">
        <v>647</v>
      </c>
      <c r="C302" s="37" t="s">
        <v>244</v>
      </c>
      <c r="D302" s="38" t="s">
        <v>243</v>
      </c>
      <c r="E302" s="31" t="s">
        <v>1</v>
      </c>
      <c r="F302" s="31" t="s">
        <v>2</v>
      </c>
      <c r="G302" s="32" t="s">
        <v>408</v>
      </c>
      <c r="H302" s="33">
        <v>2900</v>
      </c>
      <c r="I302" s="34" t="str">
        <f t="shared" si="118"/>
        <v xml:space="preserve"> </v>
      </c>
      <c r="J302" s="34" t="str">
        <f>IF(G302="Ethnic",H302," ")</f>
        <v xml:space="preserve"> </v>
      </c>
      <c r="K302" s="34" t="str">
        <f>IF(G302="Indigenous",H302," ")</f>
        <v xml:space="preserve"> </v>
      </c>
      <c r="L302" s="34" t="str">
        <f t="shared" si="125"/>
        <v xml:space="preserve"> </v>
      </c>
      <c r="M302" s="34" t="str">
        <f t="shared" si="116"/>
        <v xml:space="preserve"> </v>
      </c>
      <c r="N302" s="34" t="str">
        <f t="shared" si="121"/>
        <v xml:space="preserve"> </v>
      </c>
      <c r="O302" s="34" t="str">
        <f t="shared" si="124"/>
        <v xml:space="preserve"> </v>
      </c>
      <c r="P302" s="34"/>
      <c r="Q302" s="34" t="str">
        <f t="shared" si="126"/>
        <v xml:space="preserve"> </v>
      </c>
      <c r="R302" s="34">
        <f>IF(G302="Covid-19 Crisis Grant",H302," ")</f>
        <v>2900</v>
      </c>
      <c r="S302" s="34"/>
      <c r="T302" s="35">
        <f>SUM(I302:R302)</f>
        <v>2900</v>
      </c>
    </row>
    <row r="303" spans="1:20" s="39" customFormat="1" ht="27.6" x14ac:dyDescent="0.3">
      <c r="A303" s="40"/>
      <c r="B303" s="31" t="s">
        <v>245</v>
      </c>
      <c r="C303" s="37" t="s">
        <v>648</v>
      </c>
      <c r="D303" s="38" t="s">
        <v>243</v>
      </c>
      <c r="E303" s="31" t="s">
        <v>9</v>
      </c>
      <c r="F303" s="31" t="s">
        <v>474</v>
      </c>
      <c r="G303" s="32" t="s">
        <v>391</v>
      </c>
      <c r="H303" s="33">
        <v>5600</v>
      </c>
      <c r="I303" s="34">
        <f t="shared" si="118"/>
        <v>5600</v>
      </c>
      <c r="J303" s="34" t="str">
        <f>IF(G303="Ethnic D&amp;O",H303," ")</f>
        <v xml:space="preserve"> </v>
      </c>
      <c r="K303" s="34" t="str">
        <f>IF(G303="Indigenous D&amp;O",H303," ")</f>
        <v xml:space="preserve"> </v>
      </c>
      <c r="L303" s="34" t="str">
        <f t="shared" si="125"/>
        <v xml:space="preserve"> </v>
      </c>
      <c r="M303" s="34" t="str">
        <f t="shared" si="116"/>
        <v xml:space="preserve"> </v>
      </c>
      <c r="N303" s="34" t="str">
        <f t="shared" si="121"/>
        <v xml:space="preserve"> </v>
      </c>
      <c r="O303" s="34" t="str">
        <f t="shared" si="124"/>
        <v xml:space="preserve"> </v>
      </c>
      <c r="P303" s="34"/>
      <c r="Q303" s="34" t="str">
        <f t="shared" si="126"/>
        <v xml:space="preserve"> </v>
      </c>
      <c r="R303" s="34"/>
      <c r="S303" s="34"/>
      <c r="T303" s="35">
        <f>H303</f>
        <v>5600</v>
      </c>
    </row>
    <row r="304" spans="1:20" s="39" customFormat="1" ht="41.4" x14ac:dyDescent="0.3">
      <c r="A304" s="40"/>
      <c r="B304" s="31" t="s">
        <v>246</v>
      </c>
      <c r="C304" s="37" t="s">
        <v>247</v>
      </c>
      <c r="D304" s="38" t="s">
        <v>243</v>
      </c>
      <c r="E304" s="31" t="s">
        <v>9</v>
      </c>
      <c r="F304" s="31" t="s">
        <v>475</v>
      </c>
      <c r="G304" s="32" t="s">
        <v>390</v>
      </c>
      <c r="H304" s="33">
        <v>180000</v>
      </c>
      <c r="I304" s="34" t="str">
        <f t="shared" si="118"/>
        <v xml:space="preserve"> </v>
      </c>
      <c r="J304" s="34">
        <f>IF(G304="Ethnic D&amp;O",H304," ")</f>
        <v>180000</v>
      </c>
      <c r="K304" s="34" t="str">
        <f>IF(G304="Indigenous D&amp;O",H304," ")</f>
        <v xml:space="preserve"> </v>
      </c>
      <c r="L304" s="34" t="str">
        <f t="shared" si="125"/>
        <v xml:space="preserve"> </v>
      </c>
      <c r="M304" s="34" t="str">
        <f t="shared" si="116"/>
        <v xml:space="preserve"> </v>
      </c>
      <c r="N304" s="34" t="str">
        <f t="shared" si="121"/>
        <v xml:space="preserve"> </v>
      </c>
      <c r="O304" s="34" t="str">
        <f t="shared" si="124"/>
        <v xml:space="preserve"> </v>
      </c>
      <c r="P304" s="34"/>
      <c r="Q304" s="34" t="str">
        <f t="shared" si="126"/>
        <v xml:space="preserve"> </v>
      </c>
      <c r="R304" s="34"/>
      <c r="S304" s="34"/>
      <c r="T304" s="35">
        <f>H304</f>
        <v>180000</v>
      </c>
    </row>
    <row r="305" spans="1:20" s="39" customFormat="1" ht="27.6" x14ac:dyDescent="0.3">
      <c r="A305" s="36"/>
      <c r="B305" s="31"/>
      <c r="C305" s="37"/>
      <c r="D305" s="38"/>
      <c r="E305" s="31" t="s">
        <v>12</v>
      </c>
      <c r="F305" s="31" t="s">
        <v>538</v>
      </c>
      <c r="G305" s="32" t="s">
        <v>397</v>
      </c>
      <c r="H305" s="33">
        <v>50954</v>
      </c>
      <c r="I305" s="34" t="str">
        <f t="shared" si="118"/>
        <v xml:space="preserve"> </v>
      </c>
      <c r="J305" s="34">
        <f>IF(G305="Ethnic Content",H305," ")</f>
        <v>50954</v>
      </c>
      <c r="K305" s="34" t="str">
        <f>IF(G305="Indigenous Content",H305," ")</f>
        <v xml:space="preserve"> </v>
      </c>
      <c r="L305" s="34" t="str">
        <f>IF(G305="RPH Content",H305," ")</f>
        <v xml:space="preserve"> </v>
      </c>
      <c r="M305" s="34" t="str">
        <f t="shared" si="116"/>
        <v xml:space="preserve"> </v>
      </c>
      <c r="N305" s="34" t="str">
        <f t="shared" si="121"/>
        <v xml:space="preserve"> </v>
      </c>
      <c r="O305" s="34" t="str">
        <f t="shared" si="124"/>
        <v xml:space="preserve"> </v>
      </c>
      <c r="P305" s="34"/>
      <c r="Q305" s="34" t="str">
        <f>IF(G305="General Content",H305," ")</f>
        <v xml:space="preserve"> </v>
      </c>
      <c r="R305" s="34"/>
      <c r="S305" s="34"/>
      <c r="T305" s="41">
        <f t="shared" ref="T305:T309" si="127">SUM(I305:R305)</f>
        <v>50954</v>
      </c>
    </row>
    <row r="306" spans="1:20" s="39" customFormat="1" x14ac:dyDescent="0.3">
      <c r="A306" s="36"/>
      <c r="B306" s="31"/>
      <c r="C306" s="37"/>
      <c r="D306" s="38"/>
      <c r="E306" s="31" t="s">
        <v>1</v>
      </c>
      <c r="F306" s="31" t="s">
        <v>2</v>
      </c>
      <c r="G306" s="32" t="s">
        <v>408</v>
      </c>
      <c r="H306" s="33">
        <v>29868</v>
      </c>
      <c r="I306" s="34" t="str">
        <f t="shared" si="118"/>
        <v xml:space="preserve"> </v>
      </c>
      <c r="J306" s="34">
        <v>28749</v>
      </c>
      <c r="K306" s="34" t="str">
        <f>IF(G306="Indigenous",H306," ")</f>
        <v xml:space="preserve"> </v>
      </c>
      <c r="L306" s="34" t="str">
        <f t="shared" ref="L306:L311" si="128">IF(G306="RPH",H306," ")</f>
        <v xml:space="preserve"> </v>
      </c>
      <c r="M306" s="34" t="str">
        <f t="shared" si="116"/>
        <v xml:space="preserve"> </v>
      </c>
      <c r="N306" s="34" t="str">
        <f t="shared" si="121"/>
        <v xml:space="preserve"> </v>
      </c>
      <c r="O306" s="34" t="str">
        <f t="shared" si="124"/>
        <v xml:space="preserve"> </v>
      </c>
      <c r="P306" s="34"/>
      <c r="Q306" s="34" t="str">
        <f t="shared" ref="Q306:Q311" si="129">IF(G306="General D&amp;O",H306," ")</f>
        <v xml:space="preserve"> </v>
      </c>
      <c r="R306" s="34">
        <v>1119</v>
      </c>
      <c r="S306" s="34"/>
      <c r="T306" s="35">
        <f t="shared" si="127"/>
        <v>29868</v>
      </c>
    </row>
    <row r="307" spans="1:20" s="39" customFormat="1" ht="27.6" x14ac:dyDescent="0.3">
      <c r="A307" s="36"/>
      <c r="B307" s="31" t="s">
        <v>649</v>
      </c>
      <c r="C307" s="37" t="s">
        <v>248</v>
      </c>
      <c r="D307" s="38" t="s">
        <v>243</v>
      </c>
      <c r="E307" s="31" t="s">
        <v>5</v>
      </c>
      <c r="F307" s="31" t="s">
        <v>2</v>
      </c>
      <c r="G307" s="32" t="s">
        <v>408</v>
      </c>
      <c r="H307" s="33">
        <v>7000</v>
      </c>
      <c r="I307" s="34" t="str">
        <f t="shared" si="118"/>
        <v xml:space="preserve"> </v>
      </c>
      <c r="J307" s="34" t="str">
        <f>IF(G307="Ethnic",H307," ")</f>
        <v xml:space="preserve"> </v>
      </c>
      <c r="K307" s="34" t="str">
        <f>IF(G307="Indigenous",H307," ")</f>
        <v xml:space="preserve"> </v>
      </c>
      <c r="L307" s="34" t="str">
        <f t="shared" si="128"/>
        <v xml:space="preserve"> </v>
      </c>
      <c r="M307" s="34" t="str">
        <f t="shared" si="116"/>
        <v xml:space="preserve"> </v>
      </c>
      <c r="N307" s="34" t="str">
        <f t="shared" si="121"/>
        <v xml:space="preserve"> </v>
      </c>
      <c r="O307" s="34" t="str">
        <f t="shared" si="124"/>
        <v xml:space="preserve"> </v>
      </c>
      <c r="P307" s="34"/>
      <c r="Q307" s="34" t="str">
        <f t="shared" si="129"/>
        <v xml:space="preserve"> </v>
      </c>
      <c r="R307" s="34">
        <f>IF(G307="Covid-19 Crisis Grant",H307," ")</f>
        <v>7000</v>
      </c>
      <c r="S307" s="34"/>
      <c r="T307" s="35">
        <f t="shared" si="127"/>
        <v>7000</v>
      </c>
    </row>
    <row r="308" spans="1:20" s="39" customFormat="1" x14ac:dyDescent="0.3">
      <c r="A308" s="36"/>
      <c r="B308" s="31"/>
      <c r="C308" s="37"/>
      <c r="D308" s="38"/>
      <c r="E308" s="31" t="s">
        <v>1</v>
      </c>
      <c r="F308" s="31" t="s">
        <v>2</v>
      </c>
      <c r="G308" s="32" t="s">
        <v>408</v>
      </c>
      <c r="H308" s="33">
        <v>2900</v>
      </c>
      <c r="I308" s="34" t="str">
        <f t="shared" si="118"/>
        <v xml:space="preserve"> </v>
      </c>
      <c r="J308" s="34" t="str">
        <f>IF(G308="Ethnic",H308," ")</f>
        <v xml:space="preserve"> </v>
      </c>
      <c r="K308" s="34" t="str">
        <f>IF(G308="Indigenous",H308," ")</f>
        <v xml:space="preserve"> </v>
      </c>
      <c r="L308" s="34" t="str">
        <f t="shared" si="128"/>
        <v xml:space="preserve"> </v>
      </c>
      <c r="M308" s="34" t="str">
        <f t="shared" si="116"/>
        <v xml:space="preserve"> </v>
      </c>
      <c r="N308" s="34" t="str">
        <f t="shared" si="121"/>
        <v xml:space="preserve"> </v>
      </c>
      <c r="O308" s="34" t="str">
        <f t="shared" si="124"/>
        <v xml:space="preserve"> </v>
      </c>
      <c r="P308" s="34"/>
      <c r="Q308" s="34" t="str">
        <f t="shared" si="129"/>
        <v xml:space="preserve"> </v>
      </c>
      <c r="R308" s="34">
        <f>IF(G308="Covid-19 Crisis Grant",H308," ")</f>
        <v>2900</v>
      </c>
      <c r="S308" s="34"/>
      <c r="T308" s="35">
        <f t="shared" si="127"/>
        <v>2900</v>
      </c>
    </row>
    <row r="309" spans="1:20" s="39" customFormat="1" x14ac:dyDescent="0.3">
      <c r="A309" s="36"/>
      <c r="B309" s="31" t="s">
        <v>249</v>
      </c>
      <c r="C309" s="37" t="s">
        <v>247</v>
      </c>
      <c r="D309" s="38" t="s">
        <v>243</v>
      </c>
      <c r="E309" s="31" t="s">
        <v>5</v>
      </c>
      <c r="F309" s="31" t="s">
        <v>2</v>
      </c>
      <c r="G309" s="32" t="s">
        <v>408</v>
      </c>
      <c r="H309" s="33">
        <v>5000</v>
      </c>
      <c r="I309" s="34" t="str">
        <f t="shared" si="118"/>
        <v xml:space="preserve"> </v>
      </c>
      <c r="J309" s="34" t="str">
        <f>IF(G309="Ethnic",H309," ")</f>
        <v xml:space="preserve"> </v>
      </c>
      <c r="K309" s="34" t="str">
        <f>IF(G309="Indigenous",H309," ")</f>
        <v xml:space="preserve"> </v>
      </c>
      <c r="L309" s="34" t="str">
        <f t="shared" si="128"/>
        <v xml:space="preserve"> </v>
      </c>
      <c r="M309" s="34" t="str">
        <f t="shared" si="116"/>
        <v xml:space="preserve"> </v>
      </c>
      <c r="N309" s="34" t="str">
        <f t="shared" si="121"/>
        <v xml:space="preserve"> </v>
      </c>
      <c r="O309" s="34" t="str">
        <f t="shared" si="124"/>
        <v xml:space="preserve"> </v>
      </c>
      <c r="P309" s="34"/>
      <c r="Q309" s="34" t="str">
        <f t="shared" si="129"/>
        <v xml:space="preserve"> </v>
      </c>
      <c r="R309" s="34">
        <f>IF(G309="Covid-19 Crisis Grant",H309," ")</f>
        <v>5000</v>
      </c>
      <c r="S309" s="34"/>
      <c r="T309" s="35">
        <f t="shared" si="127"/>
        <v>5000</v>
      </c>
    </row>
    <row r="310" spans="1:20" s="39" customFormat="1" ht="27.6" x14ac:dyDescent="0.3">
      <c r="A310" s="40"/>
      <c r="B310" s="31" t="s">
        <v>476</v>
      </c>
      <c r="C310" s="37" t="s">
        <v>251</v>
      </c>
      <c r="D310" s="38" t="s">
        <v>243</v>
      </c>
      <c r="E310" s="31" t="s">
        <v>9</v>
      </c>
      <c r="F310" s="31" t="s">
        <v>250</v>
      </c>
      <c r="G310" s="32" t="s">
        <v>393</v>
      </c>
      <c r="H310" s="33">
        <v>11578</v>
      </c>
      <c r="I310" s="34">
        <v>3555</v>
      </c>
      <c r="J310" s="34" t="str">
        <f>IF(G310="Ethnic D&amp;O",H310," ")</f>
        <v xml:space="preserve"> </v>
      </c>
      <c r="K310" s="34" t="str">
        <f>IF(G310="Indigenous D&amp;O",H310," ")</f>
        <v xml:space="preserve"> </v>
      </c>
      <c r="L310" s="34" t="str">
        <f t="shared" si="128"/>
        <v xml:space="preserve"> </v>
      </c>
      <c r="M310" s="34" t="str">
        <f t="shared" si="116"/>
        <v xml:space="preserve"> </v>
      </c>
      <c r="N310" s="34" t="str">
        <f t="shared" si="121"/>
        <v xml:space="preserve"> </v>
      </c>
      <c r="O310" s="34" t="str">
        <f t="shared" si="124"/>
        <v xml:space="preserve"> </v>
      </c>
      <c r="P310" s="34"/>
      <c r="Q310" s="34">
        <v>8023</v>
      </c>
      <c r="R310" s="34"/>
      <c r="S310" s="34"/>
      <c r="T310" s="35">
        <f>H310</f>
        <v>11578</v>
      </c>
    </row>
    <row r="311" spans="1:20" s="39" customFormat="1" x14ac:dyDescent="0.3">
      <c r="A311" s="36"/>
      <c r="B311" s="31"/>
      <c r="C311" s="37"/>
      <c r="D311" s="38" t="s">
        <v>243</v>
      </c>
      <c r="E311" s="31" t="s">
        <v>5</v>
      </c>
      <c r="F311" s="31" t="s">
        <v>2</v>
      </c>
      <c r="G311" s="32" t="s">
        <v>408</v>
      </c>
      <c r="H311" s="33">
        <v>25000</v>
      </c>
      <c r="I311" s="34" t="str">
        <f t="shared" si="118"/>
        <v xml:space="preserve"> </v>
      </c>
      <c r="J311" s="34" t="str">
        <f>IF(G311="Ethnic",H311," ")</f>
        <v xml:space="preserve"> </v>
      </c>
      <c r="K311" s="34" t="str">
        <f>IF(G311="Indigenous",H311," ")</f>
        <v xml:space="preserve"> </v>
      </c>
      <c r="L311" s="34" t="str">
        <f t="shared" si="128"/>
        <v xml:space="preserve"> </v>
      </c>
      <c r="M311" s="34" t="str">
        <f t="shared" si="116"/>
        <v xml:space="preserve"> </v>
      </c>
      <c r="N311" s="34" t="str">
        <f t="shared" si="121"/>
        <v xml:space="preserve"> </v>
      </c>
      <c r="O311" s="34" t="str">
        <f t="shared" si="124"/>
        <v xml:space="preserve"> </v>
      </c>
      <c r="P311" s="34"/>
      <c r="Q311" s="34" t="str">
        <f t="shared" si="129"/>
        <v xml:space="preserve"> </v>
      </c>
      <c r="R311" s="34">
        <f>IF(G311="Covid-19 Crisis Grant",H311," ")</f>
        <v>25000</v>
      </c>
      <c r="S311" s="34"/>
      <c r="T311" s="35">
        <f t="shared" ref="T311:T315" si="130">SUM(I311:R311)</f>
        <v>25000</v>
      </c>
    </row>
    <row r="312" spans="1:20" s="39" customFormat="1" ht="27.6" x14ac:dyDescent="0.3">
      <c r="A312" s="36"/>
      <c r="B312" s="31" t="s">
        <v>253</v>
      </c>
      <c r="C312" s="37" t="s">
        <v>254</v>
      </c>
      <c r="D312" s="38" t="s">
        <v>243</v>
      </c>
      <c r="E312" s="31" t="s">
        <v>12</v>
      </c>
      <c r="F312" s="31" t="s">
        <v>538</v>
      </c>
      <c r="G312" s="32" t="s">
        <v>397</v>
      </c>
      <c r="H312" s="33">
        <v>7274</v>
      </c>
      <c r="I312" s="34" t="str">
        <f t="shared" si="118"/>
        <v xml:space="preserve"> </v>
      </c>
      <c r="J312" s="34">
        <f>IF(G312="Ethnic Content",H312," ")</f>
        <v>7274</v>
      </c>
      <c r="K312" s="34" t="str">
        <f>IF(G312="Indigenous Content",H312," ")</f>
        <v xml:space="preserve"> </v>
      </c>
      <c r="L312" s="34" t="str">
        <f>IF(G312="RPH Content",H312," ")</f>
        <v xml:space="preserve"> </v>
      </c>
      <c r="M312" s="34" t="str">
        <f t="shared" si="116"/>
        <v xml:space="preserve"> </v>
      </c>
      <c r="N312" s="34" t="str">
        <f t="shared" si="121"/>
        <v xml:space="preserve"> </v>
      </c>
      <c r="O312" s="34" t="str">
        <f t="shared" si="124"/>
        <v xml:space="preserve"> </v>
      </c>
      <c r="P312" s="34"/>
      <c r="Q312" s="34" t="str">
        <f>IF(G312="General Content",H312," ")</f>
        <v xml:space="preserve"> </v>
      </c>
      <c r="R312" s="34"/>
      <c r="S312" s="34"/>
      <c r="T312" s="41">
        <f t="shared" si="130"/>
        <v>7274</v>
      </c>
    </row>
    <row r="313" spans="1:20" s="39" customFormat="1" x14ac:dyDescent="0.3">
      <c r="A313" s="36"/>
      <c r="B313" s="31"/>
      <c r="C313" s="37"/>
      <c r="D313" s="38"/>
      <c r="E313" s="31" t="s">
        <v>5</v>
      </c>
      <c r="F313" s="31" t="s">
        <v>2</v>
      </c>
      <c r="G313" s="32" t="s">
        <v>11</v>
      </c>
      <c r="H313" s="33">
        <v>5568</v>
      </c>
      <c r="I313" s="34" t="str">
        <f t="shared" si="118"/>
        <v xml:space="preserve"> </v>
      </c>
      <c r="J313" s="34">
        <v>5000</v>
      </c>
      <c r="K313" s="34" t="str">
        <f>IF(G313="Indigenous",H313," ")</f>
        <v xml:space="preserve"> </v>
      </c>
      <c r="L313" s="34" t="str">
        <f t="shared" ref="L313:L316" si="131">IF(G313="RPH",H313," ")</f>
        <v xml:space="preserve"> </v>
      </c>
      <c r="M313" s="34" t="str">
        <f t="shared" si="116"/>
        <v xml:space="preserve"> </v>
      </c>
      <c r="N313" s="34" t="str">
        <f t="shared" si="121"/>
        <v xml:space="preserve"> </v>
      </c>
      <c r="O313" s="34" t="str">
        <f t="shared" si="124"/>
        <v xml:space="preserve"> </v>
      </c>
      <c r="P313" s="34"/>
      <c r="Q313" s="34" t="str">
        <f t="shared" ref="Q313:Q316" si="132">IF(G313="General D&amp;O",H313," ")</f>
        <v xml:space="preserve"> </v>
      </c>
      <c r="R313" s="34">
        <v>568</v>
      </c>
      <c r="S313" s="34"/>
      <c r="T313" s="35">
        <f t="shared" si="130"/>
        <v>5568</v>
      </c>
    </row>
    <row r="314" spans="1:20" s="39" customFormat="1" x14ac:dyDescent="0.3">
      <c r="A314" s="36"/>
      <c r="B314" s="31"/>
      <c r="C314" s="37"/>
      <c r="D314" s="38"/>
      <c r="E314" s="31" t="s">
        <v>1</v>
      </c>
      <c r="F314" s="31" t="s">
        <v>2</v>
      </c>
      <c r="G314" s="32" t="s">
        <v>408</v>
      </c>
      <c r="H314" s="33">
        <v>10307</v>
      </c>
      <c r="I314" s="34" t="str">
        <f t="shared" si="118"/>
        <v xml:space="preserve"> </v>
      </c>
      <c r="J314" s="34">
        <v>9803</v>
      </c>
      <c r="K314" s="34" t="str">
        <f>IF(G314="Indigenous",H314," ")</f>
        <v xml:space="preserve"> </v>
      </c>
      <c r="L314" s="34" t="str">
        <f t="shared" si="131"/>
        <v xml:space="preserve"> </v>
      </c>
      <c r="M314" s="34" t="str">
        <f t="shared" si="116"/>
        <v xml:space="preserve"> </v>
      </c>
      <c r="N314" s="34" t="str">
        <f t="shared" si="121"/>
        <v xml:space="preserve"> </v>
      </c>
      <c r="O314" s="34" t="str">
        <f t="shared" ref="O314:O340" si="133">IF(G314="Training Business",H314," ")</f>
        <v xml:space="preserve"> </v>
      </c>
      <c r="P314" s="34"/>
      <c r="Q314" s="34" t="str">
        <f t="shared" si="132"/>
        <v xml:space="preserve"> </v>
      </c>
      <c r="R314" s="34">
        <v>504</v>
      </c>
      <c r="S314" s="34"/>
      <c r="T314" s="35">
        <f t="shared" si="130"/>
        <v>10307</v>
      </c>
    </row>
    <row r="315" spans="1:20" s="39" customFormat="1" ht="27.6" x14ac:dyDescent="0.3">
      <c r="A315" s="36"/>
      <c r="B315" s="31" t="s">
        <v>477</v>
      </c>
      <c r="C315" s="37" t="s">
        <v>255</v>
      </c>
      <c r="D315" s="38" t="s">
        <v>243</v>
      </c>
      <c r="E315" s="31" t="s">
        <v>5</v>
      </c>
      <c r="F315" s="31" t="s">
        <v>2</v>
      </c>
      <c r="G315" s="32" t="s">
        <v>408</v>
      </c>
      <c r="H315" s="33">
        <v>5000</v>
      </c>
      <c r="I315" s="34" t="str">
        <f t="shared" si="118"/>
        <v xml:space="preserve"> </v>
      </c>
      <c r="J315" s="34" t="str">
        <f>IF(G315="Ethnic",H315," ")</f>
        <v xml:space="preserve"> </v>
      </c>
      <c r="K315" s="34" t="str">
        <f>IF(G315="Indigenous",H315," ")</f>
        <v xml:space="preserve"> </v>
      </c>
      <c r="L315" s="34" t="str">
        <f t="shared" si="131"/>
        <v xml:space="preserve"> </v>
      </c>
      <c r="M315" s="34" t="str">
        <f t="shared" si="116"/>
        <v xml:space="preserve"> </v>
      </c>
      <c r="N315" s="34" t="str">
        <f t="shared" si="121"/>
        <v xml:space="preserve"> </v>
      </c>
      <c r="O315" s="34" t="str">
        <f t="shared" si="133"/>
        <v xml:space="preserve"> </v>
      </c>
      <c r="P315" s="34"/>
      <c r="Q315" s="34" t="str">
        <f t="shared" si="132"/>
        <v xml:space="preserve"> </v>
      </c>
      <c r="R315" s="34">
        <f>IF(G315="Covid-19 Crisis Grant",H315," ")</f>
        <v>5000</v>
      </c>
      <c r="S315" s="34"/>
      <c r="T315" s="35">
        <f t="shared" si="130"/>
        <v>5000</v>
      </c>
    </row>
    <row r="316" spans="1:20" s="39" customFormat="1" ht="41.4" x14ac:dyDescent="0.3">
      <c r="A316" s="40"/>
      <c r="B316" s="31" t="s">
        <v>688</v>
      </c>
      <c r="C316" s="37" t="s">
        <v>256</v>
      </c>
      <c r="D316" s="38" t="s">
        <v>243</v>
      </c>
      <c r="E316" s="31" t="s">
        <v>9</v>
      </c>
      <c r="F316" s="31" t="s">
        <v>478</v>
      </c>
      <c r="G316" s="32" t="s">
        <v>390</v>
      </c>
      <c r="H316" s="33">
        <v>41194</v>
      </c>
      <c r="I316" s="34" t="str">
        <f t="shared" si="118"/>
        <v xml:space="preserve"> </v>
      </c>
      <c r="J316" s="34">
        <f>IF(G316="Ethnic D&amp;O",H316," ")</f>
        <v>41194</v>
      </c>
      <c r="K316" s="34" t="str">
        <f>IF(G316="Indigenous D&amp;O",H316," ")</f>
        <v xml:space="preserve"> </v>
      </c>
      <c r="L316" s="34" t="str">
        <f t="shared" si="131"/>
        <v xml:space="preserve"> </v>
      </c>
      <c r="M316" s="34" t="str">
        <f t="shared" si="116"/>
        <v xml:space="preserve"> </v>
      </c>
      <c r="N316" s="34" t="str">
        <f t="shared" si="121"/>
        <v xml:space="preserve"> </v>
      </c>
      <c r="O316" s="34" t="str">
        <f t="shared" si="133"/>
        <v xml:space="preserve"> </v>
      </c>
      <c r="P316" s="34"/>
      <c r="Q316" s="34" t="str">
        <f t="shared" si="132"/>
        <v xml:space="preserve"> </v>
      </c>
      <c r="R316" s="34"/>
      <c r="S316" s="34"/>
      <c r="T316" s="35">
        <f>H316</f>
        <v>41194</v>
      </c>
    </row>
    <row r="317" spans="1:20" s="39" customFormat="1" ht="27.6" x14ac:dyDescent="0.3">
      <c r="A317" s="36"/>
      <c r="B317" s="31"/>
      <c r="C317" s="37"/>
      <c r="D317" s="38"/>
      <c r="E317" s="31" t="s">
        <v>25</v>
      </c>
      <c r="F317" s="31" t="s">
        <v>652</v>
      </c>
      <c r="G317" s="32" t="s">
        <v>398</v>
      </c>
      <c r="H317" s="33">
        <v>20000</v>
      </c>
      <c r="I317" s="34" t="str">
        <f t="shared" si="118"/>
        <v xml:space="preserve"> </v>
      </c>
      <c r="J317" s="34" t="str">
        <f>IF(G317="Ethnic Content",H317," ")</f>
        <v xml:space="preserve"> </v>
      </c>
      <c r="K317" s="34" t="str">
        <f>IF(G317="Indigenous Content",H317," ")</f>
        <v xml:space="preserve"> </v>
      </c>
      <c r="L317" s="34" t="str">
        <f>IF(G317="RPH Content",H317," ")</f>
        <v xml:space="preserve"> </v>
      </c>
      <c r="M317" s="34" t="str">
        <f t="shared" si="116"/>
        <v xml:space="preserve"> </v>
      </c>
      <c r="N317" s="34" t="str">
        <f t="shared" si="121"/>
        <v xml:space="preserve"> </v>
      </c>
      <c r="O317" s="34" t="str">
        <f t="shared" si="133"/>
        <v xml:space="preserve"> </v>
      </c>
      <c r="P317" s="34"/>
      <c r="Q317" s="34">
        <f>IF(G317="General Content",H317," ")</f>
        <v>20000</v>
      </c>
      <c r="R317" s="34"/>
      <c r="S317" s="34"/>
      <c r="T317" s="41">
        <f t="shared" ref="T317:T329" si="134">SUM(I317:R317)</f>
        <v>20000</v>
      </c>
    </row>
    <row r="318" spans="1:20" s="39" customFormat="1" ht="27.6" x14ac:dyDescent="0.3">
      <c r="A318" s="36"/>
      <c r="B318" s="31" t="s">
        <v>653</v>
      </c>
      <c r="C318" s="37" t="s">
        <v>256</v>
      </c>
      <c r="D318" s="38" t="s">
        <v>243</v>
      </c>
      <c r="E318" s="31" t="s">
        <v>12</v>
      </c>
      <c r="F318" s="31" t="s">
        <v>538</v>
      </c>
      <c r="G318" s="32" t="s">
        <v>397</v>
      </c>
      <c r="H318" s="33">
        <v>27306</v>
      </c>
      <c r="I318" s="34" t="str">
        <f t="shared" si="118"/>
        <v xml:space="preserve"> </v>
      </c>
      <c r="J318" s="34">
        <f>IF(G318="Ethnic Content",H318," ")</f>
        <v>27306</v>
      </c>
      <c r="K318" s="34" t="str">
        <f>IF(G318="Indigenous Content",H318," ")</f>
        <v xml:space="preserve"> </v>
      </c>
      <c r="L318" s="34" t="str">
        <f>IF(G318="RPH Content",H318," ")</f>
        <v xml:space="preserve"> </v>
      </c>
      <c r="M318" s="34" t="str">
        <f t="shared" si="116"/>
        <v xml:space="preserve"> </v>
      </c>
      <c r="N318" s="34" t="str">
        <f t="shared" si="121"/>
        <v xml:space="preserve"> </v>
      </c>
      <c r="O318" s="34" t="str">
        <f t="shared" si="133"/>
        <v xml:space="preserve"> </v>
      </c>
      <c r="P318" s="34"/>
      <c r="Q318" s="34" t="str">
        <f>IF(G318="General Content",H318," ")</f>
        <v xml:space="preserve"> </v>
      </c>
      <c r="R318" s="34"/>
      <c r="S318" s="34"/>
      <c r="T318" s="41">
        <f t="shared" si="134"/>
        <v>27306</v>
      </c>
    </row>
    <row r="319" spans="1:20" s="39" customFormat="1" x14ac:dyDescent="0.3">
      <c r="A319" s="36"/>
      <c r="B319" s="31"/>
      <c r="C319" s="37"/>
      <c r="D319" s="38"/>
      <c r="E319" s="31" t="s">
        <v>5</v>
      </c>
      <c r="F319" s="31" t="s">
        <v>2</v>
      </c>
      <c r="G319" s="32" t="s">
        <v>11</v>
      </c>
      <c r="H319" s="33">
        <v>25000</v>
      </c>
      <c r="I319" s="34" t="str">
        <f t="shared" si="118"/>
        <v xml:space="preserve"> </v>
      </c>
      <c r="J319" s="34">
        <v>25000</v>
      </c>
      <c r="K319" s="34" t="str">
        <f t="shared" ref="K319:K326" si="135">IF(G319="Indigenous",H319," ")</f>
        <v xml:space="preserve"> </v>
      </c>
      <c r="L319" s="34" t="str">
        <f t="shared" ref="L319:L326" si="136">IF(G319="RPH",H319," ")</f>
        <v xml:space="preserve"> </v>
      </c>
      <c r="M319" s="34" t="str">
        <f t="shared" si="116"/>
        <v xml:space="preserve"> </v>
      </c>
      <c r="N319" s="34" t="str">
        <f t="shared" si="121"/>
        <v xml:space="preserve"> </v>
      </c>
      <c r="O319" s="34" t="str">
        <f t="shared" si="133"/>
        <v xml:space="preserve"> </v>
      </c>
      <c r="P319" s="34"/>
      <c r="Q319" s="34" t="str">
        <f t="shared" ref="Q319:Q326" si="137">IF(G319="General D&amp;O",H319," ")</f>
        <v xml:space="preserve"> </v>
      </c>
      <c r="R319" s="34" t="str">
        <f t="shared" ref="R319:R326" si="138">IF(G319="Covid-19 Crisis Grant",H319," ")</f>
        <v xml:space="preserve"> </v>
      </c>
      <c r="S319" s="34"/>
      <c r="T319" s="35">
        <f t="shared" si="134"/>
        <v>25000</v>
      </c>
    </row>
    <row r="320" spans="1:20" s="39" customFormat="1" x14ac:dyDescent="0.3">
      <c r="A320" s="36"/>
      <c r="B320" s="31" t="s">
        <v>257</v>
      </c>
      <c r="C320" s="37" t="s">
        <v>258</v>
      </c>
      <c r="D320" s="38" t="s">
        <v>243</v>
      </c>
      <c r="E320" s="31" t="s">
        <v>5</v>
      </c>
      <c r="F320" s="31" t="s">
        <v>2</v>
      </c>
      <c r="G320" s="32" t="s">
        <v>408</v>
      </c>
      <c r="H320" s="33">
        <v>5000</v>
      </c>
      <c r="I320" s="34" t="str">
        <f t="shared" si="118"/>
        <v xml:space="preserve"> </v>
      </c>
      <c r="J320" s="34" t="str">
        <f t="shared" ref="J320:J326" si="139">IF(G320="Ethnic",H320," ")</f>
        <v xml:space="preserve"> </v>
      </c>
      <c r="K320" s="34" t="str">
        <f t="shared" si="135"/>
        <v xml:space="preserve"> </v>
      </c>
      <c r="L320" s="34" t="str">
        <f t="shared" si="136"/>
        <v xml:space="preserve"> </v>
      </c>
      <c r="M320" s="34" t="str">
        <f t="shared" ref="M320:M372" si="140">IF(G320="RPH Tx",H320," ")</f>
        <v xml:space="preserve"> </v>
      </c>
      <c r="N320" s="34" t="str">
        <f t="shared" si="121"/>
        <v xml:space="preserve"> </v>
      </c>
      <c r="O320" s="34" t="str">
        <f t="shared" si="133"/>
        <v xml:space="preserve"> </v>
      </c>
      <c r="P320" s="34"/>
      <c r="Q320" s="34" t="str">
        <f t="shared" si="137"/>
        <v xml:space="preserve"> </v>
      </c>
      <c r="R320" s="34">
        <f t="shared" si="138"/>
        <v>5000</v>
      </c>
      <c r="S320" s="34"/>
      <c r="T320" s="35">
        <f t="shared" si="134"/>
        <v>5000</v>
      </c>
    </row>
    <row r="321" spans="1:20" s="39" customFormat="1" x14ac:dyDescent="0.3">
      <c r="A321" s="36"/>
      <c r="B321" s="31"/>
      <c r="C321" s="37"/>
      <c r="D321" s="38"/>
      <c r="E321" s="31" t="s">
        <v>1</v>
      </c>
      <c r="F321" s="31" t="s">
        <v>2</v>
      </c>
      <c r="G321" s="32" t="s">
        <v>408</v>
      </c>
      <c r="H321" s="33">
        <v>8266</v>
      </c>
      <c r="I321" s="34" t="str">
        <f t="shared" si="118"/>
        <v xml:space="preserve"> </v>
      </c>
      <c r="J321" s="34" t="str">
        <f t="shared" si="139"/>
        <v xml:space="preserve"> </v>
      </c>
      <c r="K321" s="34" t="str">
        <f t="shared" si="135"/>
        <v xml:space="preserve"> </v>
      </c>
      <c r="L321" s="34" t="str">
        <f t="shared" si="136"/>
        <v xml:space="preserve"> </v>
      </c>
      <c r="M321" s="34" t="str">
        <f t="shared" si="140"/>
        <v xml:space="preserve"> </v>
      </c>
      <c r="N321" s="34" t="str">
        <f t="shared" si="121"/>
        <v xml:space="preserve"> </v>
      </c>
      <c r="O321" s="34" t="str">
        <f t="shared" si="133"/>
        <v xml:space="preserve"> </v>
      </c>
      <c r="P321" s="34"/>
      <c r="Q321" s="34" t="str">
        <f t="shared" si="137"/>
        <v xml:space="preserve"> </v>
      </c>
      <c r="R321" s="34">
        <f t="shared" si="138"/>
        <v>8266</v>
      </c>
      <c r="S321" s="34"/>
      <c r="T321" s="35">
        <f t="shared" si="134"/>
        <v>8266</v>
      </c>
    </row>
    <row r="322" spans="1:20" s="39" customFormat="1" x14ac:dyDescent="0.3">
      <c r="A322" s="36"/>
      <c r="B322" s="31" t="s">
        <v>259</v>
      </c>
      <c r="C322" s="37" t="s">
        <v>254</v>
      </c>
      <c r="D322" s="38" t="s">
        <v>243</v>
      </c>
      <c r="E322" s="31" t="s">
        <v>5</v>
      </c>
      <c r="F322" s="31" t="s">
        <v>2</v>
      </c>
      <c r="G322" s="32" t="s">
        <v>408</v>
      </c>
      <c r="H322" s="33">
        <v>5000</v>
      </c>
      <c r="I322" s="34" t="str">
        <f t="shared" si="118"/>
        <v xml:space="preserve"> </v>
      </c>
      <c r="J322" s="34" t="str">
        <f t="shared" si="139"/>
        <v xml:space="preserve"> </v>
      </c>
      <c r="K322" s="34" t="str">
        <f t="shared" si="135"/>
        <v xml:space="preserve"> </v>
      </c>
      <c r="L322" s="34" t="str">
        <f t="shared" si="136"/>
        <v xml:space="preserve"> </v>
      </c>
      <c r="M322" s="34" t="str">
        <f t="shared" si="140"/>
        <v xml:space="preserve"> </v>
      </c>
      <c r="N322" s="34" t="str">
        <f t="shared" si="121"/>
        <v xml:space="preserve"> </v>
      </c>
      <c r="O322" s="34" t="str">
        <f t="shared" si="133"/>
        <v xml:space="preserve"> </v>
      </c>
      <c r="P322" s="34"/>
      <c r="Q322" s="34" t="str">
        <f t="shared" si="137"/>
        <v xml:space="preserve"> </v>
      </c>
      <c r="R322" s="34">
        <f t="shared" si="138"/>
        <v>5000</v>
      </c>
      <c r="S322" s="34"/>
      <c r="T322" s="35">
        <f t="shared" si="134"/>
        <v>5000</v>
      </c>
    </row>
    <row r="323" spans="1:20" s="39" customFormat="1" x14ac:dyDescent="0.3">
      <c r="A323" s="36"/>
      <c r="B323" s="31"/>
      <c r="C323" s="37"/>
      <c r="D323" s="38"/>
      <c r="E323" s="31" t="s">
        <v>1</v>
      </c>
      <c r="F323" s="31" t="s">
        <v>2</v>
      </c>
      <c r="G323" s="32" t="s">
        <v>408</v>
      </c>
      <c r="H323" s="33">
        <v>2900</v>
      </c>
      <c r="I323" s="34" t="str">
        <f t="shared" si="118"/>
        <v xml:space="preserve"> </v>
      </c>
      <c r="J323" s="34" t="str">
        <f t="shared" si="139"/>
        <v xml:space="preserve"> </v>
      </c>
      <c r="K323" s="34" t="str">
        <f t="shared" si="135"/>
        <v xml:space="preserve"> </v>
      </c>
      <c r="L323" s="34" t="str">
        <f t="shared" si="136"/>
        <v xml:space="preserve"> </v>
      </c>
      <c r="M323" s="34" t="str">
        <f t="shared" si="140"/>
        <v xml:space="preserve"> </v>
      </c>
      <c r="N323" s="34" t="str">
        <f t="shared" si="121"/>
        <v xml:space="preserve"> </v>
      </c>
      <c r="O323" s="34" t="str">
        <f t="shared" si="133"/>
        <v xml:space="preserve"> </v>
      </c>
      <c r="P323" s="34"/>
      <c r="Q323" s="34" t="str">
        <f t="shared" si="137"/>
        <v xml:space="preserve"> </v>
      </c>
      <c r="R323" s="34">
        <f t="shared" si="138"/>
        <v>2900</v>
      </c>
      <c r="S323" s="34"/>
      <c r="T323" s="35">
        <f t="shared" si="134"/>
        <v>2900</v>
      </c>
    </row>
    <row r="324" spans="1:20" s="39" customFormat="1" x14ac:dyDescent="0.3">
      <c r="A324" s="36"/>
      <c r="B324" s="31" t="s">
        <v>687</v>
      </c>
      <c r="C324" s="37" t="s">
        <v>260</v>
      </c>
      <c r="D324" s="38" t="s">
        <v>243</v>
      </c>
      <c r="E324" s="31" t="s">
        <v>5</v>
      </c>
      <c r="F324" s="31" t="s">
        <v>2</v>
      </c>
      <c r="G324" s="32" t="s">
        <v>408</v>
      </c>
      <c r="H324" s="33">
        <v>5000</v>
      </c>
      <c r="I324" s="34" t="str">
        <f t="shared" si="118"/>
        <v xml:space="preserve"> </v>
      </c>
      <c r="J324" s="34" t="str">
        <f t="shared" si="139"/>
        <v xml:space="preserve"> </v>
      </c>
      <c r="K324" s="34" t="str">
        <f t="shared" si="135"/>
        <v xml:space="preserve"> </v>
      </c>
      <c r="L324" s="34" t="str">
        <f t="shared" si="136"/>
        <v xml:space="preserve"> </v>
      </c>
      <c r="M324" s="34" t="str">
        <f t="shared" si="140"/>
        <v xml:space="preserve"> </v>
      </c>
      <c r="N324" s="34" t="str">
        <f t="shared" si="121"/>
        <v xml:space="preserve"> </v>
      </c>
      <c r="O324" s="34" t="str">
        <f t="shared" si="133"/>
        <v xml:space="preserve"> </v>
      </c>
      <c r="P324" s="34"/>
      <c r="Q324" s="34" t="str">
        <f t="shared" si="137"/>
        <v xml:space="preserve"> </v>
      </c>
      <c r="R324" s="34">
        <f t="shared" si="138"/>
        <v>5000</v>
      </c>
      <c r="S324" s="34"/>
      <c r="T324" s="35">
        <f t="shared" si="134"/>
        <v>5000</v>
      </c>
    </row>
    <row r="325" spans="1:20" s="39" customFormat="1" x14ac:dyDescent="0.3">
      <c r="A325" s="36"/>
      <c r="B325" s="31"/>
      <c r="C325" s="37"/>
      <c r="D325" s="38"/>
      <c r="E325" s="31" t="s">
        <v>1</v>
      </c>
      <c r="F325" s="31" t="s">
        <v>2</v>
      </c>
      <c r="G325" s="32" t="s">
        <v>408</v>
      </c>
      <c r="H325" s="33">
        <v>2900</v>
      </c>
      <c r="I325" s="34" t="str">
        <f t="shared" si="118"/>
        <v xml:space="preserve"> </v>
      </c>
      <c r="J325" s="34" t="str">
        <f t="shared" si="139"/>
        <v xml:space="preserve"> </v>
      </c>
      <c r="K325" s="34" t="str">
        <f t="shared" si="135"/>
        <v xml:space="preserve"> </v>
      </c>
      <c r="L325" s="34" t="str">
        <f t="shared" si="136"/>
        <v xml:space="preserve"> </v>
      </c>
      <c r="M325" s="34" t="str">
        <f t="shared" si="140"/>
        <v xml:space="preserve"> </v>
      </c>
      <c r="N325" s="34" t="str">
        <f t="shared" si="121"/>
        <v xml:space="preserve"> </v>
      </c>
      <c r="O325" s="34" t="str">
        <f t="shared" si="133"/>
        <v xml:space="preserve"> </v>
      </c>
      <c r="P325" s="34"/>
      <c r="Q325" s="34" t="str">
        <f t="shared" si="137"/>
        <v xml:space="preserve"> </v>
      </c>
      <c r="R325" s="34">
        <f t="shared" si="138"/>
        <v>2900</v>
      </c>
      <c r="S325" s="34"/>
      <c r="T325" s="35">
        <f t="shared" si="134"/>
        <v>2900</v>
      </c>
    </row>
    <row r="326" spans="1:20" s="39" customFormat="1" ht="27.6" x14ac:dyDescent="0.3">
      <c r="A326" s="36"/>
      <c r="B326" s="31" t="s">
        <v>654</v>
      </c>
      <c r="C326" s="37" t="s">
        <v>261</v>
      </c>
      <c r="D326" s="38" t="s">
        <v>243</v>
      </c>
      <c r="E326" s="31" t="s">
        <v>5</v>
      </c>
      <c r="F326" s="31" t="s">
        <v>2</v>
      </c>
      <c r="G326" s="32" t="s">
        <v>408</v>
      </c>
      <c r="H326" s="33">
        <v>5371</v>
      </c>
      <c r="I326" s="34" t="str">
        <f t="shared" si="118"/>
        <v xml:space="preserve"> </v>
      </c>
      <c r="J326" s="34" t="str">
        <f t="shared" si="139"/>
        <v xml:space="preserve"> </v>
      </c>
      <c r="K326" s="34" t="str">
        <f t="shared" si="135"/>
        <v xml:space="preserve"> </v>
      </c>
      <c r="L326" s="34" t="str">
        <f t="shared" si="136"/>
        <v xml:space="preserve"> </v>
      </c>
      <c r="M326" s="34" t="str">
        <f t="shared" si="140"/>
        <v xml:space="preserve"> </v>
      </c>
      <c r="N326" s="34" t="str">
        <f t="shared" si="121"/>
        <v xml:space="preserve"> </v>
      </c>
      <c r="O326" s="34" t="str">
        <f t="shared" si="133"/>
        <v xml:space="preserve"> </v>
      </c>
      <c r="P326" s="34"/>
      <c r="Q326" s="34" t="str">
        <f t="shared" si="137"/>
        <v xml:space="preserve"> </v>
      </c>
      <c r="R326" s="34">
        <f t="shared" si="138"/>
        <v>5371</v>
      </c>
      <c r="S326" s="34"/>
      <c r="T326" s="35">
        <f t="shared" si="134"/>
        <v>5371</v>
      </c>
    </row>
    <row r="327" spans="1:20" s="39" customFormat="1" ht="27.6" x14ac:dyDescent="0.3">
      <c r="A327" s="36"/>
      <c r="B327" s="31" t="s">
        <v>686</v>
      </c>
      <c r="C327" s="37" t="s">
        <v>262</v>
      </c>
      <c r="D327" s="38" t="s">
        <v>243</v>
      </c>
      <c r="E327" s="31" t="s">
        <v>12</v>
      </c>
      <c r="F327" s="31" t="s">
        <v>538</v>
      </c>
      <c r="G327" s="32" t="s">
        <v>397</v>
      </c>
      <c r="H327" s="33">
        <v>2730</v>
      </c>
      <c r="I327" s="34" t="str">
        <f t="shared" ref="I327:I378" si="141">IF(G327="Transmission D&amp;O",H327," ")</f>
        <v xml:space="preserve"> </v>
      </c>
      <c r="J327" s="34">
        <f>IF(G327="Ethnic Content",H327," ")</f>
        <v>2730</v>
      </c>
      <c r="K327" s="34" t="str">
        <f>IF(G327="Indigenous Content",H327," ")</f>
        <v xml:space="preserve"> </v>
      </c>
      <c r="L327" s="34" t="str">
        <f>IF(G327="RPH Content",H327," ")</f>
        <v xml:space="preserve"> </v>
      </c>
      <c r="M327" s="34" t="str">
        <f t="shared" si="140"/>
        <v xml:space="preserve"> </v>
      </c>
      <c r="N327" s="34" t="str">
        <f t="shared" si="121"/>
        <v xml:space="preserve"> </v>
      </c>
      <c r="O327" s="34" t="str">
        <f t="shared" si="133"/>
        <v xml:space="preserve"> </v>
      </c>
      <c r="P327" s="34"/>
      <c r="Q327" s="34" t="str">
        <f>IF(G327="General Content",H327," ")</f>
        <v xml:space="preserve"> </v>
      </c>
      <c r="R327" s="34"/>
      <c r="S327" s="34"/>
      <c r="T327" s="41">
        <f t="shared" si="134"/>
        <v>2730</v>
      </c>
    </row>
    <row r="328" spans="1:20" s="39" customFormat="1" x14ac:dyDescent="0.3">
      <c r="A328" s="36"/>
      <c r="B328" s="31"/>
      <c r="C328" s="37"/>
      <c r="D328" s="38"/>
      <c r="E328" s="31" t="s">
        <v>5</v>
      </c>
      <c r="F328" s="31" t="s">
        <v>2</v>
      </c>
      <c r="G328" s="32" t="s">
        <v>408</v>
      </c>
      <c r="H328" s="33">
        <v>25000</v>
      </c>
      <c r="I328" s="34" t="str">
        <f t="shared" si="141"/>
        <v xml:space="preserve"> </v>
      </c>
      <c r="J328" s="34" t="str">
        <f>IF(G328="Ethnic",H328," ")</f>
        <v xml:space="preserve"> </v>
      </c>
      <c r="K328" s="34" t="str">
        <f>IF(G328="Indigenous",H328," ")</f>
        <v xml:space="preserve"> </v>
      </c>
      <c r="L328" s="34" t="str">
        <f>IF(G328="RPH",H328," ")</f>
        <v xml:space="preserve"> </v>
      </c>
      <c r="M328" s="34" t="str">
        <f t="shared" si="140"/>
        <v xml:space="preserve"> </v>
      </c>
      <c r="N328" s="34" t="str">
        <f t="shared" si="121"/>
        <v xml:space="preserve"> </v>
      </c>
      <c r="O328" s="34" t="str">
        <f t="shared" si="133"/>
        <v xml:space="preserve"> </v>
      </c>
      <c r="P328" s="34"/>
      <c r="Q328" s="34" t="str">
        <f>IF(G328="General D&amp;O",H328," ")</f>
        <v xml:space="preserve"> </v>
      </c>
      <c r="R328" s="34">
        <f>IF(G328="Covid-19 Crisis Grant",H328," ")</f>
        <v>25000</v>
      </c>
      <c r="S328" s="34"/>
      <c r="T328" s="35">
        <f t="shared" si="134"/>
        <v>25000</v>
      </c>
    </row>
    <row r="329" spans="1:20" s="39" customFormat="1" x14ac:dyDescent="0.3">
      <c r="A329" s="36"/>
      <c r="B329" s="31"/>
      <c r="C329" s="37"/>
      <c r="D329" s="38"/>
      <c r="E329" s="31" t="s">
        <v>1</v>
      </c>
      <c r="F329" s="31" t="s">
        <v>2</v>
      </c>
      <c r="G329" s="32" t="s">
        <v>11</v>
      </c>
      <c r="H329" s="33">
        <v>3750</v>
      </c>
      <c r="I329" s="34" t="str">
        <f t="shared" si="141"/>
        <v xml:space="preserve"> </v>
      </c>
      <c r="J329" s="34">
        <v>3193</v>
      </c>
      <c r="K329" s="34" t="str">
        <f>IF(G329="Indigenous",H329," ")</f>
        <v xml:space="preserve"> </v>
      </c>
      <c r="L329" s="34" t="str">
        <f>IF(G329="RPH",H329," ")</f>
        <v xml:space="preserve"> </v>
      </c>
      <c r="M329" s="34" t="str">
        <f t="shared" si="140"/>
        <v xml:space="preserve"> </v>
      </c>
      <c r="N329" s="34" t="str">
        <f t="shared" si="121"/>
        <v xml:space="preserve"> </v>
      </c>
      <c r="O329" s="34" t="str">
        <f t="shared" si="133"/>
        <v xml:space="preserve"> </v>
      </c>
      <c r="P329" s="34"/>
      <c r="Q329" s="34" t="str">
        <f>IF(G329="General D&amp;O",H329," ")</f>
        <v xml:space="preserve"> </v>
      </c>
      <c r="R329" s="34">
        <v>557</v>
      </c>
      <c r="S329" s="34"/>
      <c r="T329" s="35">
        <f t="shared" si="134"/>
        <v>3750</v>
      </c>
    </row>
    <row r="330" spans="1:20" s="39" customFormat="1" ht="27.6" x14ac:dyDescent="0.3">
      <c r="A330" s="40"/>
      <c r="B330" s="31" t="s">
        <v>479</v>
      </c>
      <c r="C330" s="37" t="s">
        <v>263</v>
      </c>
      <c r="D330" s="38" t="s">
        <v>243</v>
      </c>
      <c r="E330" s="31" t="s">
        <v>9</v>
      </c>
      <c r="F330" s="31" t="s">
        <v>480</v>
      </c>
      <c r="G330" s="32" t="s">
        <v>391</v>
      </c>
      <c r="H330" s="33">
        <v>5000</v>
      </c>
      <c r="I330" s="34">
        <f t="shared" si="141"/>
        <v>5000</v>
      </c>
      <c r="J330" s="34" t="str">
        <f>IF(G330="Ethnic D&amp;O",H330," ")</f>
        <v xml:space="preserve"> </v>
      </c>
      <c r="K330" s="34" t="str">
        <f>IF(G330="Indigenous D&amp;O",H330," ")</f>
        <v xml:space="preserve"> </v>
      </c>
      <c r="L330" s="34" t="str">
        <f>IF(G330="RPH",H330," ")</f>
        <v xml:space="preserve"> </v>
      </c>
      <c r="M330" s="34" t="str">
        <f t="shared" si="140"/>
        <v xml:space="preserve"> </v>
      </c>
      <c r="N330" s="34" t="str">
        <f t="shared" si="121"/>
        <v xml:space="preserve"> </v>
      </c>
      <c r="O330" s="34" t="str">
        <f t="shared" si="133"/>
        <v xml:space="preserve"> </v>
      </c>
      <c r="P330" s="34"/>
      <c r="Q330" s="34" t="str">
        <f>IF(G330="General D&amp;O",H330," ")</f>
        <v xml:space="preserve"> </v>
      </c>
      <c r="R330" s="34"/>
      <c r="S330" s="34"/>
      <c r="T330" s="35">
        <f>H330</f>
        <v>5000</v>
      </c>
    </row>
    <row r="331" spans="1:20" s="39" customFormat="1" ht="27.6" x14ac:dyDescent="0.3">
      <c r="A331" s="36"/>
      <c r="B331" s="31"/>
      <c r="C331" s="37"/>
      <c r="D331" s="38"/>
      <c r="E331" s="31" t="s">
        <v>12</v>
      </c>
      <c r="F331" s="31" t="s">
        <v>538</v>
      </c>
      <c r="G331" s="32" t="s">
        <v>397</v>
      </c>
      <c r="H331" s="33">
        <v>1987</v>
      </c>
      <c r="I331" s="34" t="str">
        <f t="shared" si="141"/>
        <v xml:space="preserve"> </v>
      </c>
      <c r="J331" s="34">
        <v>1482</v>
      </c>
      <c r="K331" s="34" t="str">
        <f>IF(G331="Indigenous Content",H331," ")</f>
        <v xml:space="preserve"> </v>
      </c>
      <c r="L331" s="34">
        <v>505</v>
      </c>
      <c r="M331" s="34" t="str">
        <f t="shared" si="140"/>
        <v xml:space="preserve"> </v>
      </c>
      <c r="N331" s="34" t="str">
        <f t="shared" ref="N331:N382" si="142">IF(G331="Training",H331," ")</f>
        <v xml:space="preserve"> </v>
      </c>
      <c r="O331" s="34" t="str">
        <f t="shared" si="133"/>
        <v xml:space="preserve"> </v>
      </c>
      <c r="P331" s="34"/>
      <c r="Q331" s="34" t="str">
        <f>IF(G331="General Content",H331," ")</f>
        <v xml:space="preserve"> </v>
      </c>
      <c r="R331" s="34"/>
      <c r="S331" s="34"/>
      <c r="T331" s="41">
        <f t="shared" ref="T331:T337" si="143">SUM(I331:R331)</f>
        <v>1987</v>
      </c>
    </row>
    <row r="332" spans="1:20" s="39" customFormat="1" x14ac:dyDescent="0.3">
      <c r="A332" s="36"/>
      <c r="B332" s="31"/>
      <c r="C332" s="37"/>
      <c r="D332" s="38"/>
      <c r="E332" s="31" t="s">
        <v>5</v>
      </c>
      <c r="F332" s="31" t="s">
        <v>2</v>
      </c>
      <c r="G332" s="32" t="s">
        <v>408</v>
      </c>
      <c r="H332" s="33">
        <v>5000</v>
      </c>
      <c r="I332" s="34" t="str">
        <f t="shared" si="141"/>
        <v xml:space="preserve"> </v>
      </c>
      <c r="J332" s="34" t="str">
        <f t="shared" ref="J332:J337" si="144">IF(G332="Ethnic",H332," ")</f>
        <v xml:space="preserve"> </v>
      </c>
      <c r="K332" s="34" t="str">
        <f t="shared" ref="K332:K337" si="145">IF(G332="Indigenous",H332," ")</f>
        <v xml:space="preserve"> </v>
      </c>
      <c r="L332" s="34" t="str">
        <f t="shared" ref="L332:L340" si="146">IF(G332="RPH",H332," ")</f>
        <v xml:space="preserve"> </v>
      </c>
      <c r="M332" s="34" t="str">
        <f t="shared" si="140"/>
        <v xml:space="preserve"> </v>
      </c>
      <c r="N332" s="34" t="str">
        <f t="shared" si="142"/>
        <v xml:space="preserve"> </v>
      </c>
      <c r="O332" s="34" t="str">
        <f t="shared" si="133"/>
        <v xml:space="preserve"> </v>
      </c>
      <c r="P332" s="34"/>
      <c r="Q332" s="34" t="str">
        <f t="shared" ref="Q332:Q340" si="147">IF(G332="General D&amp;O",H332," ")</f>
        <v xml:space="preserve"> </v>
      </c>
      <c r="R332" s="34">
        <f t="shared" ref="R332:R337" si="148">IF(G332="Covid-19 Crisis Grant",H332," ")</f>
        <v>5000</v>
      </c>
      <c r="S332" s="34"/>
      <c r="T332" s="35">
        <f t="shared" si="143"/>
        <v>5000</v>
      </c>
    </row>
    <row r="333" spans="1:20" s="39" customFormat="1" x14ac:dyDescent="0.3">
      <c r="A333" s="36"/>
      <c r="B333" s="31" t="s">
        <v>655</v>
      </c>
      <c r="C333" s="37" t="s">
        <v>264</v>
      </c>
      <c r="D333" s="38" t="s">
        <v>243</v>
      </c>
      <c r="E333" s="31" t="s">
        <v>5</v>
      </c>
      <c r="F333" s="31" t="s">
        <v>2</v>
      </c>
      <c r="G333" s="32" t="s">
        <v>65</v>
      </c>
      <c r="H333" s="33">
        <v>5000</v>
      </c>
      <c r="I333" s="34" t="str">
        <f t="shared" si="141"/>
        <v xml:space="preserve"> </v>
      </c>
      <c r="J333" s="34" t="str">
        <f t="shared" si="144"/>
        <v xml:space="preserve"> </v>
      </c>
      <c r="K333" s="34">
        <f t="shared" si="145"/>
        <v>5000</v>
      </c>
      <c r="L333" s="34" t="str">
        <f t="shared" si="146"/>
        <v xml:space="preserve"> </v>
      </c>
      <c r="M333" s="34" t="str">
        <f t="shared" si="140"/>
        <v xml:space="preserve"> </v>
      </c>
      <c r="N333" s="34" t="str">
        <f t="shared" si="142"/>
        <v xml:space="preserve"> </v>
      </c>
      <c r="O333" s="34" t="str">
        <f t="shared" si="133"/>
        <v xml:space="preserve"> </v>
      </c>
      <c r="P333" s="34"/>
      <c r="Q333" s="34" t="str">
        <f t="shared" si="147"/>
        <v xml:space="preserve"> </v>
      </c>
      <c r="R333" s="34" t="str">
        <f t="shared" si="148"/>
        <v xml:space="preserve"> </v>
      </c>
      <c r="S333" s="34"/>
      <c r="T333" s="35">
        <f t="shared" si="143"/>
        <v>5000</v>
      </c>
    </row>
    <row r="334" spans="1:20" s="39" customFormat="1" x14ac:dyDescent="0.3">
      <c r="A334" s="36"/>
      <c r="B334" s="31"/>
      <c r="C334" s="37"/>
      <c r="D334" s="38"/>
      <c r="E334" s="31" t="s">
        <v>1</v>
      </c>
      <c r="F334" s="31" t="s">
        <v>2</v>
      </c>
      <c r="G334" s="32" t="s">
        <v>408</v>
      </c>
      <c r="H334" s="33">
        <v>17884</v>
      </c>
      <c r="I334" s="34" t="str">
        <f t="shared" si="141"/>
        <v xml:space="preserve"> </v>
      </c>
      <c r="J334" s="34" t="str">
        <f t="shared" si="144"/>
        <v xml:space="preserve"> </v>
      </c>
      <c r="K334" s="34">
        <v>15303</v>
      </c>
      <c r="L334" s="34" t="str">
        <f t="shared" si="146"/>
        <v xml:space="preserve"> </v>
      </c>
      <c r="M334" s="34" t="str">
        <f t="shared" si="140"/>
        <v xml:space="preserve"> </v>
      </c>
      <c r="N334" s="34" t="str">
        <f t="shared" si="142"/>
        <v xml:space="preserve"> </v>
      </c>
      <c r="O334" s="34" t="str">
        <f t="shared" si="133"/>
        <v xml:space="preserve"> </v>
      </c>
      <c r="P334" s="34"/>
      <c r="Q334" s="34" t="str">
        <f t="shared" si="147"/>
        <v xml:space="preserve"> </v>
      </c>
      <c r="R334" s="34">
        <v>2581</v>
      </c>
      <c r="S334" s="34"/>
      <c r="T334" s="35">
        <f t="shared" si="143"/>
        <v>17884</v>
      </c>
    </row>
    <row r="335" spans="1:20" s="39" customFormat="1" x14ac:dyDescent="0.3">
      <c r="A335" s="36"/>
      <c r="B335" s="31" t="s">
        <v>265</v>
      </c>
      <c r="C335" s="37" t="s">
        <v>266</v>
      </c>
      <c r="D335" s="38" t="s">
        <v>243</v>
      </c>
      <c r="E335" s="31" t="s">
        <v>1</v>
      </c>
      <c r="F335" s="31" t="s">
        <v>2</v>
      </c>
      <c r="G335" s="32" t="s">
        <v>408</v>
      </c>
      <c r="H335" s="33">
        <v>2900</v>
      </c>
      <c r="I335" s="34" t="str">
        <f t="shared" si="141"/>
        <v xml:space="preserve"> </v>
      </c>
      <c r="J335" s="34" t="str">
        <f t="shared" si="144"/>
        <v xml:space="preserve"> </v>
      </c>
      <c r="K335" s="34" t="str">
        <f t="shared" si="145"/>
        <v xml:space="preserve"> </v>
      </c>
      <c r="L335" s="34" t="str">
        <f t="shared" si="146"/>
        <v xml:space="preserve"> </v>
      </c>
      <c r="M335" s="34" t="str">
        <f t="shared" si="140"/>
        <v xml:space="preserve"> </v>
      </c>
      <c r="N335" s="34" t="str">
        <f t="shared" si="142"/>
        <v xml:space="preserve"> </v>
      </c>
      <c r="O335" s="34" t="str">
        <f t="shared" si="133"/>
        <v xml:space="preserve"> </v>
      </c>
      <c r="P335" s="34"/>
      <c r="Q335" s="34" t="str">
        <f t="shared" si="147"/>
        <v xml:space="preserve"> </v>
      </c>
      <c r="R335" s="34">
        <f t="shared" si="148"/>
        <v>2900</v>
      </c>
      <c r="S335" s="34"/>
      <c r="T335" s="35">
        <f t="shared" si="143"/>
        <v>2900</v>
      </c>
    </row>
    <row r="336" spans="1:20" s="39" customFormat="1" x14ac:dyDescent="0.3">
      <c r="A336" s="36"/>
      <c r="B336" s="31" t="s">
        <v>267</v>
      </c>
      <c r="C336" s="37" t="s">
        <v>268</v>
      </c>
      <c r="D336" s="38" t="s">
        <v>243</v>
      </c>
      <c r="E336" s="31" t="s">
        <v>5</v>
      </c>
      <c r="F336" s="31" t="s">
        <v>2</v>
      </c>
      <c r="G336" s="32" t="s">
        <v>408</v>
      </c>
      <c r="H336" s="33">
        <v>1700</v>
      </c>
      <c r="I336" s="34" t="str">
        <f t="shared" si="141"/>
        <v xml:space="preserve"> </v>
      </c>
      <c r="J336" s="34" t="str">
        <f t="shared" si="144"/>
        <v xml:space="preserve"> </v>
      </c>
      <c r="K336" s="34" t="str">
        <f t="shared" si="145"/>
        <v xml:space="preserve"> </v>
      </c>
      <c r="L336" s="34" t="str">
        <f t="shared" si="146"/>
        <v xml:space="preserve"> </v>
      </c>
      <c r="M336" s="34" t="str">
        <f t="shared" si="140"/>
        <v xml:space="preserve"> </v>
      </c>
      <c r="N336" s="34" t="str">
        <f t="shared" si="142"/>
        <v xml:space="preserve"> </v>
      </c>
      <c r="O336" s="34" t="str">
        <f t="shared" si="133"/>
        <v xml:space="preserve"> </v>
      </c>
      <c r="P336" s="34"/>
      <c r="Q336" s="34" t="str">
        <f t="shared" si="147"/>
        <v xml:space="preserve"> </v>
      </c>
      <c r="R336" s="34">
        <f t="shared" si="148"/>
        <v>1700</v>
      </c>
      <c r="S336" s="34"/>
      <c r="T336" s="35">
        <f t="shared" si="143"/>
        <v>1700</v>
      </c>
    </row>
    <row r="337" spans="1:20" s="39" customFormat="1" x14ac:dyDescent="0.3">
      <c r="A337" s="36"/>
      <c r="B337" s="31"/>
      <c r="C337" s="37"/>
      <c r="D337" s="38"/>
      <c r="E337" s="31" t="s">
        <v>1</v>
      </c>
      <c r="F337" s="31" t="s">
        <v>2</v>
      </c>
      <c r="G337" s="32" t="s">
        <v>408</v>
      </c>
      <c r="H337" s="33">
        <v>2900</v>
      </c>
      <c r="I337" s="34" t="str">
        <f t="shared" si="141"/>
        <v xml:space="preserve"> </v>
      </c>
      <c r="J337" s="34" t="str">
        <f t="shared" si="144"/>
        <v xml:space="preserve"> </v>
      </c>
      <c r="K337" s="34" t="str">
        <f t="shared" si="145"/>
        <v xml:space="preserve"> </v>
      </c>
      <c r="L337" s="34" t="str">
        <f t="shared" si="146"/>
        <v xml:space="preserve"> </v>
      </c>
      <c r="M337" s="34" t="str">
        <f t="shared" si="140"/>
        <v xml:space="preserve"> </v>
      </c>
      <c r="N337" s="34" t="str">
        <f t="shared" si="142"/>
        <v xml:space="preserve"> </v>
      </c>
      <c r="O337" s="34" t="str">
        <f t="shared" si="133"/>
        <v xml:space="preserve"> </v>
      </c>
      <c r="P337" s="34"/>
      <c r="Q337" s="34" t="str">
        <f t="shared" si="147"/>
        <v xml:space="preserve"> </v>
      </c>
      <c r="R337" s="34">
        <f t="shared" si="148"/>
        <v>2900</v>
      </c>
      <c r="S337" s="34"/>
      <c r="T337" s="35">
        <f t="shared" si="143"/>
        <v>2900</v>
      </c>
    </row>
    <row r="338" spans="1:20" s="39" customFormat="1" ht="27.6" x14ac:dyDescent="0.3">
      <c r="A338" s="40"/>
      <c r="B338" s="31" t="s">
        <v>269</v>
      </c>
      <c r="C338" s="37" t="s">
        <v>270</v>
      </c>
      <c r="D338" s="38" t="s">
        <v>243</v>
      </c>
      <c r="E338" s="31" t="s">
        <v>9</v>
      </c>
      <c r="F338" s="31" t="s">
        <v>481</v>
      </c>
      <c r="G338" s="32" t="s">
        <v>391</v>
      </c>
      <c r="H338" s="33">
        <v>468</v>
      </c>
      <c r="I338" s="34">
        <f t="shared" si="141"/>
        <v>468</v>
      </c>
      <c r="J338" s="34" t="str">
        <f>IF(G338="Ethnic D&amp;O",H338," ")</f>
        <v xml:space="preserve"> </v>
      </c>
      <c r="K338" s="34" t="str">
        <f>IF(G338="Indigenous D&amp;O",H338," ")</f>
        <v xml:space="preserve"> </v>
      </c>
      <c r="L338" s="34" t="str">
        <f t="shared" si="146"/>
        <v xml:space="preserve"> </v>
      </c>
      <c r="M338" s="34" t="str">
        <f t="shared" si="140"/>
        <v xml:space="preserve"> </v>
      </c>
      <c r="N338" s="34" t="str">
        <f t="shared" si="142"/>
        <v xml:space="preserve"> </v>
      </c>
      <c r="O338" s="34" t="str">
        <f t="shared" si="133"/>
        <v xml:space="preserve"> </v>
      </c>
      <c r="P338" s="34"/>
      <c r="Q338" s="34" t="str">
        <f t="shared" si="147"/>
        <v xml:space="preserve"> </v>
      </c>
      <c r="R338" s="34"/>
      <c r="S338" s="34"/>
      <c r="T338" s="35">
        <f>H338</f>
        <v>468</v>
      </c>
    </row>
    <row r="339" spans="1:20" s="39" customFormat="1" x14ac:dyDescent="0.3">
      <c r="A339" s="36"/>
      <c r="B339" s="31"/>
      <c r="C339" s="37"/>
      <c r="D339" s="38"/>
      <c r="E339" s="31" t="s">
        <v>5</v>
      </c>
      <c r="F339" s="31" t="s">
        <v>2</v>
      </c>
      <c r="G339" s="32" t="s">
        <v>408</v>
      </c>
      <c r="H339" s="33">
        <v>8066</v>
      </c>
      <c r="I339" s="34" t="str">
        <f t="shared" si="141"/>
        <v xml:space="preserve"> </v>
      </c>
      <c r="J339" s="34" t="str">
        <f>IF(G339="Ethnic",H339," ")</f>
        <v xml:space="preserve"> </v>
      </c>
      <c r="K339" s="34" t="str">
        <f>IF(G339="Indigenous",H339," ")</f>
        <v xml:space="preserve"> </v>
      </c>
      <c r="L339" s="34" t="str">
        <f t="shared" si="146"/>
        <v xml:space="preserve"> </v>
      </c>
      <c r="M339" s="34" t="str">
        <f t="shared" si="140"/>
        <v xml:space="preserve"> </v>
      </c>
      <c r="N339" s="34" t="str">
        <f t="shared" si="142"/>
        <v xml:space="preserve"> </v>
      </c>
      <c r="O339" s="34" t="str">
        <f t="shared" si="133"/>
        <v xml:space="preserve"> </v>
      </c>
      <c r="P339" s="34"/>
      <c r="Q339" s="34" t="str">
        <f t="shared" si="147"/>
        <v xml:space="preserve"> </v>
      </c>
      <c r="R339" s="34">
        <f>IF(G339="Covid-19 Crisis Grant",H339," ")</f>
        <v>8066</v>
      </c>
      <c r="S339" s="34"/>
      <c r="T339" s="35">
        <f t="shared" ref="T339:T347" si="149">SUM(I339:R339)</f>
        <v>8066</v>
      </c>
    </row>
    <row r="340" spans="1:20" s="39" customFormat="1" x14ac:dyDescent="0.3">
      <c r="A340" s="36"/>
      <c r="B340" s="31"/>
      <c r="C340" s="37"/>
      <c r="D340" s="38"/>
      <c r="E340" s="31" t="s">
        <v>1</v>
      </c>
      <c r="F340" s="31" t="s">
        <v>2</v>
      </c>
      <c r="G340" s="32" t="s">
        <v>408</v>
      </c>
      <c r="H340" s="33">
        <v>1138</v>
      </c>
      <c r="I340" s="34" t="str">
        <f t="shared" si="141"/>
        <v xml:space="preserve"> </v>
      </c>
      <c r="J340" s="34" t="str">
        <f>IF(G340="Ethnic",H340," ")</f>
        <v xml:space="preserve"> </v>
      </c>
      <c r="K340" s="34" t="str">
        <f>IF(G340="Indigenous",H340," ")</f>
        <v xml:space="preserve"> </v>
      </c>
      <c r="L340" s="34" t="str">
        <f t="shared" si="146"/>
        <v xml:space="preserve"> </v>
      </c>
      <c r="M340" s="34" t="str">
        <f t="shared" si="140"/>
        <v xml:space="preserve"> </v>
      </c>
      <c r="N340" s="34" t="str">
        <f t="shared" si="142"/>
        <v xml:space="preserve"> </v>
      </c>
      <c r="O340" s="34" t="str">
        <f t="shared" si="133"/>
        <v xml:space="preserve"> </v>
      </c>
      <c r="P340" s="34"/>
      <c r="Q340" s="34" t="str">
        <f t="shared" si="147"/>
        <v xml:space="preserve"> </v>
      </c>
      <c r="R340" s="34">
        <f>IF(G340="Covid-19 Crisis Grant",H340," ")</f>
        <v>1138</v>
      </c>
      <c r="S340" s="34"/>
      <c r="T340" s="35">
        <f t="shared" si="149"/>
        <v>1138</v>
      </c>
    </row>
    <row r="341" spans="1:20" s="39" customFormat="1" ht="27.6" x14ac:dyDescent="0.3">
      <c r="A341" s="36"/>
      <c r="B341" s="31" t="s">
        <v>685</v>
      </c>
      <c r="C341" s="37" t="s">
        <v>320</v>
      </c>
      <c r="D341" s="38" t="s">
        <v>243</v>
      </c>
      <c r="E341" s="31" t="s">
        <v>25</v>
      </c>
      <c r="F341" s="31" t="s">
        <v>747</v>
      </c>
      <c r="G341" s="32" t="s">
        <v>398</v>
      </c>
      <c r="H341" s="33">
        <v>17793</v>
      </c>
      <c r="I341" s="34" t="str">
        <f t="shared" si="141"/>
        <v xml:space="preserve"> </v>
      </c>
      <c r="J341" s="34" t="str">
        <f>IF(G341="Ethnic Content",H341," ")</f>
        <v xml:space="preserve"> </v>
      </c>
      <c r="K341" s="34" t="str">
        <f>IF(G341="Indigenous Content",H341," ")</f>
        <v xml:space="preserve"> </v>
      </c>
      <c r="L341" s="34" t="str">
        <f>IF(G341="RPH Content",H341," ")</f>
        <v xml:space="preserve"> </v>
      </c>
      <c r="M341" s="34" t="str">
        <f t="shared" si="140"/>
        <v xml:space="preserve"> </v>
      </c>
      <c r="N341" s="34" t="str">
        <f t="shared" si="142"/>
        <v xml:space="preserve"> </v>
      </c>
      <c r="O341" s="34" t="str">
        <f t="shared" ref="O341:O361" si="150">IF(G341="Training Business",H341," ")</f>
        <v xml:space="preserve"> </v>
      </c>
      <c r="P341" s="34"/>
      <c r="Q341" s="34">
        <f>IF(G341="General Content",H341," ")</f>
        <v>17793</v>
      </c>
      <c r="R341" s="34"/>
      <c r="S341" s="34"/>
      <c r="T341" s="41">
        <f t="shared" si="149"/>
        <v>17793</v>
      </c>
    </row>
    <row r="342" spans="1:20" s="39" customFormat="1" x14ac:dyDescent="0.3">
      <c r="A342" s="36"/>
      <c r="B342" s="31"/>
      <c r="C342" s="37"/>
      <c r="D342" s="38"/>
      <c r="E342" s="31" t="s">
        <v>5</v>
      </c>
      <c r="F342" s="31" t="s">
        <v>2</v>
      </c>
      <c r="G342" s="32" t="s">
        <v>408</v>
      </c>
      <c r="H342" s="33">
        <v>7893</v>
      </c>
      <c r="I342" s="34" t="str">
        <f t="shared" si="141"/>
        <v xml:space="preserve"> </v>
      </c>
      <c r="J342" s="34" t="str">
        <f>IF(G342="Ethnic",H342," ")</f>
        <v xml:space="preserve"> </v>
      </c>
      <c r="K342" s="34" t="str">
        <f>IF(G342="Indigenous",H342," ")</f>
        <v xml:space="preserve"> </v>
      </c>
      <c r="L342" s="34" t="str">
        <f>IF(G342="RPH",H342," ")</f>
        <v xml:space="preserve"> </v>
      </c>
      <c r="M342" s="34" t="str">
        <f t="shared" si="140"/>
        <v xml:space="preserve"> </v>
      </c>
      <c r="N342" s="34" t="str">
        <f t="shared" si="142"/>
        <v xml:space="preserve"> </v>
      </c>
      <c r="O342" s="34" t="str">
        <f t="shared" si="150"/>
        <v xml:space="preserve"> </v>
      </c>
      <c r="P342" s="34"/>
      <c r="Q342" s="34" t="str">
        <f>IF(G342="General D&amp;O",H342," ")</f>
        <v xml:space="preserve"> </v>
      </c>
      <c r="R342" s="34">
        <f>IF(G342="Covid-19 Crisis Grant",H342," ")</f>
        <v>7893</v>
      </c>
      <c r="S342" s="34"/>
      <c r="T342" s="35">
        <f t="shared" si="149"/>
        <v>7893</v>
      </c>
    </row>
    <row r="343" spans="1:20" s="39" customFormat="1" ht="27.6" x14ac:dyDescent="0.3">
      <c r="A343" s="36"/>
      <c r="B343" s="31" t="s">
        <v>340</v>
      </c>
      <c r="C343" s="37" t="s">
        <v>341</v>
      </c>
      <c r="D343" s="38" t="s">
        <v>243</v>
      </c>
      <c r="E343" s="31" t="s">
        <v>12</v>
      </c>
      <c r="F343" s="31" t="s">
        <v>538</v>
      </c>
      <c r="G343" s="32" t="s">
        <v>397</v>
      </c>
      <c r="H343" s="33">
        <v>3544</v>
      </c>
      <c r="I343" s="34" t="str">
        <f t="shared" si="141"/>
        <v xml:space="preserve"> </v>
      </c>
      <c r="J343" s="34"/>
      <c r="K343" s="34" t="str">
        <f>IF(G343="Indigenous Content",H343," ")</f>
        <v xml:space="preserve"> </v>
      </c>
      <c r="L343" s="34">
        <v>3544</v>
      </c>
      <c r="M343" s="34" t="str">
        <f t="shared" si="140"/>
        <v xml:space="preserve"> </v>
      </c>
      <c r="N343" s="34" t="str">
        <f t="shared" si="142"/>
        <v xml:space="preserve"> </v>
      </c>
      <c r="O343" s="34" t="str">
        <f t="shared" si="150"/>
        <v xml:space="preserve"> </v>
      </c>
      <c r="P343" s="34"/>
      <c r="Q343" s="34" t="str">
        <f>IF(G343="General Content",H343," ")</f>
        <v xml:space="preserve"> </v>
      </c>
      <c r="R343" s="34"/>
      <c r="S343" s="34"/>
      <c r="T343" s="41">
        <f t="shared" si="149"/>
        <v>3544</v>
      </c>
    </row>
    <row r="344" spans="1:20" s="39" customFormat="1" x14ac:dyDescent="0.3">
      <c r="A344" s="36"/>
      <c r="B344" s="31"/>
      <c r="C344" s="37"/>
      <c r="D344" s="38"/>
      <c r="E344" s="31" t="s">
        <v>5</v>
      </c>
      <c r="F344" s="31" t="s">
        <v>2</v>
      </c>
      <c r="G344" s="32" t="s">
        <v>408</v>
      </c>
      <c r="H344" s="33">
        <v>2000</v>
      </c>
      <c r="I344" s="34" t="str">
        <f t="shared" si="141"/>
        <v xml:space="preserve"> </v>
      </c>
      <c r="J344" s="34" t="str">
        <f>IF(G344="Ethnic",H344," ")</f>
        <v xml:space="preserve"> </v>
      </c>
      <c r="K344" s="34" t="str">
        <f>IF(G344="Indigenous",H344," ")</f>
        <v xml:space="preserve"> </v>
      </c>
      <c r="L344" s="34" t="str">
        <f>IF(G344="RPH",H344," ")</f>
        <v xml:space="preserve"> </v>
      </c>
      <c r="M344" s="34" t="str">
        <f t="shared" si="140"/>
        <v xml:space="preserve"> </v>
      </c>
      <c r="N344" s="34" t="str">
        <f t="shared" si="142"/>
        <v xml:space="preserve"> </v>
      </c>
      <c r="O344" s="34" t="str">
        <f t="shared" si="150"/>
        <v xml:space="preserve"> </v>
      </c>
      <c r="P344" s="34"/>
      <c r="Q344" s="34" t="str">
        <f>IF(G344="General D&amp;O",H344," ")</f>
        <v xml:space="preserve"> </v>
      </c>
      <c r="R344" s="34">
        <f>IF(G344="Covid-19 Crisis Grant",H344," ")</f>
        <v>2000</v>
      </c>
      <c r="S344" s="34"/>
      <c r="T344" s="35">
        <f t="shared" si="149"/>
        <v>2000</v>
      </c>
    </row>
    <row r="345" spans="1:20" s="39" customFormat="1" x14ac:dyDescent="0.3">
      <c r="A345" s="36"/>
      <c r="B345" s="31" t="s">
        <v>684</v>
      </c>
      <c r="C345" s="37" t="s">
        <v>341</v>
      </c>
      <c r="D345" s="38" t="s">
        <v>243</v>
      </c>
      <c r="E345" s="31" t="s">
        <v>1</v>
      </c>
      <c r="F345" s="31" t="s">
        <v>2</v>
      </c>
      <c r="G345" s="32" t="s">
        <v>408</v>
      </c>
      <c r="H345" s="33">
        <v>2900</v>
      </c>
      <c r="I345" s="34" t="str">
        <f t="shared" si="141"/>
        <v xml:space="preserve"> </v>
      </c>
      <c r="J345" s="34" t="str">
        <f>IF(G345="Ethnic",H345," ")</f>
        <v xml:space="preserve"> </v>
      </c>
      <c r="K345" s="34" t="str">
        <f>IF(G345="Indigenous",H345," ")</f>
        <v xml:space="preserve"> </v>
      </c>
      <c r="L345" s="34" t="str">
        <f>IF(G345="RPH",H345," ")</f>
        <v xml:space="preserve"> </v>
      </c>
      <c r="M345" s="34" t="str">
        <f t="shared" si="140"/>
        <v xml:space="preserve"> </v>
      </c>
      <c r="N345" s="34" t="str">
        <f t="shared" si="142"/>
        <v xml:space="preserve"> </v>
      </c>
      <c r="O345" s="34" t="str">
        <f t="shared" si="150"/>
        <v xml:space="preserve"> </v>
      </c>
      <c r="P345" s="34"/>
      <c r="Q345" s="34" t="str">
        <f>IF(G345="General D&amp;O",H345," ")</f>
        <v xml:space="preserve"> </v>
      </c>
      <c r="R345" s="34">
        <f>IF(G345="Covid-19 Crisis Grant",H345," ")</f>
        <v>2900</v>
      </c>
      <c r="S345" s="34"/>
      <c r="T345" s="35">
        <f t="shared" si="149"/>
        <v>2900</v>
      </c>
    </row>
    <row r="346" spans="1:20" s="39" customFormat="1" ht="41.4" x14ac:dyDescent="0.3">
      <c r="A346" s="36"/>
      <c r="B346" s="31" t="s">
        <v>356</v>
      </c>
      <c r="C346" s="37" t="s">
        <v>357</v>
      </c>
      <c r="D346" s="38" t="s">
        <v>243</v>
      </c>
      <c r="E346" s="31" t="s">
        <v>12</v>
      </c>
      <c r="F346" s="31" t="s">
        <v>656</v>
      </c>
      <c r="G346" s="32" t="s">
        <v>398</v>
      </c>
      <c r="H346" s="33">
        <v>32555</v>
      </c>
      <c r="I346" s="34" t="str">
        <f t="shared" si="141"/>
        <v xml:space="preserve"> </v>
      </c>
      <c r="J346" s="34" t="str">
        <f>IF(G346="Ethnic Content",H346," ")</f>
        <v xml:space="preserve"> </v>
      </c>
      <c r="K346" s="34">
        <v>29718</v>
      </c>
      <c r="L346" s="34" t="str">
        <f>IF(G346="RPH Content",H346," ")</f>
        <v xml:space="preserve"> </v>
      </c>
      <c r="M346" s="34" t="str">
        <f t="shared" si="140"/>
        <v xml:space="preserve"> </v>
      </c>
      <c r="N346" s="34" t="str">
        <f t="shared" si="142"/>
        <v xml:space="preserve"> </v>
      </c>
      <c r="O346" s="34" t="str">
        <f t="shared" si="150"/>
        <v xml:space="preserve"> </v>
      </c>
      <c r="P346" s="34"/>
      <c r="Q346" s="34">
        <v>2837</v>
      </c>
      <c r="R346" s="34"/>
      <c r="S346" s="34"/>
      <c r="T346" s="41">
        <f t="shared" si="149"/>
        <v>32555</v>
      </c>
    </row>
    <row r="347" spans="1:20" s="39" customFormat="1" x14ac:dyDescent="0.3">
      <c r="A347" s="36"/>
      <c r="B347" s="31" t="s">
        <v>683</v>
      </c>
      <c r="C347" s="37" t="s">
        <v>366</v>
      </c>
      <c r="D347" s="38" t="s">
        <v>243</v>
      </c>
      <c r="E347" s="31" t="s">
        <v>5</v>
      </c>
      <c r="F347" s="31" t="s">
        <v>2</v>
      </c>
      <c r="G347" s="32" t="s">
        <v>65</v>
      </c>
      <c r="H347" s="33">
        <v>5000</v>
      </c>
      <c r="I347" s="34" t="str">
        <f t="shared" si="141"/>
        <v xml:space="preserve"> </v>
      </c>
      <c r="J347" s="34" t="str">
        <f>IF(G347="Ethnic",H347," ")</f>
        <v xml:space="preserve"> </v>
      </c>
      <c r="K347" s="34">
        <f>IF(G347="Indigenous",H347," ")</f>
        <v>5000</v>
      </c>
      <c r="L347" s="34" t="str">
        <f>IF(G347="RPH",H347," ")</f>
        <v xml:space="preserve"> </v>
      </c>
      <c r="M347" s="34" t="str">
        <f t="shared" si="140"/>
        <v xml:space="preserve"> </v>
      </c>
      <c r="N347" s="34" t="str">
        <f t="shared" si="142"/>
        <v xml:space="preserve"> </v>
      </c>
      <c r="O347" s="34" t="str">
        <f t="shared" si="150"/>
        <v xml:space="preserve"> </v>
      </c>
      <c r="P347" s="34"/>
      <c r="Q347" s="34" t="str">
        <f>IF(G347="General D&amp;O",H347," ")</f>
        <v xml:space="preserve"> </v>
      </c>
      <c r="R347" s="34" t="str">
        <f>IF(G347="Covid-19 Crisis Grant",H347," ")</f>
        <v xml:space="preserve"> </v>
      </c>
      <c r="S347" s="34"/>
      <c r="T347" s="35">
        <f t="shared" si="149"/>
        <v>5000</v>
      </c>
    </row>
    <row r="348" spans="1:20" s="39" customFormat="1" ht="41.4" x14ac:dyDescent="0.3">
      <c r="A348" s="36"/>
      <c r="B348" s="31" t="s">
        <v>370</v>
      </c>
      <c r="C348" s="37" t="s">
        <v>247</v>
      </c>
      <c r="D348" s="38" t="s">
        <v>243</v>
      </c>
      <c r="E348" s="31" t="s">
        <v>9</v>
      </c>
      <c r="F348" s="31" t="s">
        <v>482</v>
      </c>
      <c r="G348" s="32" t="s">
        <v>391</v>
      </c>
      <c r="H348" s="33">
        <v>53712</v>
      </c>
      <c r="I348" s="34">
        <f t="shared" si="141"/>
        <v>53712</v>
      </c>
      <c r="J348" s="34" t="str">
        <f>IF(G348="Ethnic D&amp;O",H348," ")</f>
        <v xml:space="preserve"> </v>
      </c>
      <c r="K348" s="34" t="str">
        <f>IF(G348="Indigenous D&amp;O",H348," ")</f>
        <v xml:space="preserve"> </v>
      </c>
      <c r="L348" s="34" t="str">
        <f>IF(G348="RPH",H348," ")</f>
        <v xml:space="preserve"> </v>
      </c>
      <c r="M348" s="34" t="str">
        <f t="shared" si="140"/>
        <v xml:space="preserve"> </v>
      </c>
      <c r="N348" s="34" t="str">
        <f t="shared" si="142"/>
        <v xml:space="preserve"> </v>
      </c>
      <c r="O348" s="34" t="str">
        <f t="shared" si="150"/>
        <v xml:space="preserve"> </v>
      </c>
      <c r="P348" s="34"/>
      <c r="Q348" s="34" t="str">
        <f>IF(G348="General D&amp;O",H348," ")</f>
        <v xml:space="preserve"> </v>
      </c>
      <c r="R348" s="34"/>
      <c r="S348" s="34"/>
      <c r="T348" s="35">
        <f>H348</f>
        <v>53712</v>
      </c>
    </row>
    <row r="349" spans="1:20" s="39" customFormat="1" ht="27.6" x14ac:dyDescent="0.3">
      <c r="A349" s="36"/>
      <c r="B349" s="31"/>
      <c r="C349" s="37"/>
      <c r="D349" s="38"/>
      <c r="E349" s="31" t="s">
        <v>12</v>
      </c>
      <c r="F349" s="31" t="s">
        <v>538</v>
      </c>
      <c r="G349" s="32" t="s">
        <v>399</v>
      </c>
      <c r="H349" s="33">
        <v>12714</v>
      </c>
      <c r="I349" s="34" t="str">
        <f t="shared" si="141"/>
        <v xml:space="preserve"> </v>
      </c>
      <c r="J349" s="34" t="str">
        <f>IF(G349="Ethnic Content",H349," ")</f>
        <v xml:space="preserve"> </v>
      </c>
      <c r="K349" s="34">
        <f>IF(G349="Indigenous Content",H349," ")</f>
        <v>12714</v>
      </c>
      <c r="L349" s="34" t="str">
        <f>IF(G349="RPH Content",H349," ")</f>
        <v xml:space="preserve"> </v>
      </c>
      <c r="M349" s="34" t="str">
        <f t="shared" si="140"/>
        <v xml:space="preserve"> </v>
      </c>
      <c r="N349" s="34" t="str">
        <f t="shared" si="142"/>
        <v xml:space="preserve"> </v>
      </c>
      <c r="O349" s="34" t="str">
        <f t="shared" si="150"/>
        <v xml:space="preserve"> </v>
      </c>
      <c r="P349" s="34"/>
      <c r="Q349" s="34" t="str">
        <f>IF(G349="General Content",H349," ")</f>
        <v xml:space="preserve"> </v>
      </c>
      <c r="R349" s="34"/>
      <c r="S349" s="34"/>
      <c r="T349" s="41">
        <f t="shared" ref="T349:T354" si="151">SUM(I349:R349)</f>
        <v>12714</v>
      </c>
    </row>
    <row r="350" spans="1:20" s="39" customFormat="1" x14ac:dyDescent="0.3">
      <c r="A350" s="36"/>
      <c r="B350" s="31"/>
      <c r="C350" s="37"/>
      <c r="D350" s="38"/>
      <c r="E350" s="31" t="s">
        <v>5</v>
      </c>
      <c r="F350" s="31" t="s">
        <v>2</v>
      </c>
      <c r="G350" s="32" t="s">
        <v>408</v>
      </c>
      <c r="H350" s="33">
        <v>5000</v>
      </c>
      <c r="I350" s="34" t="str">
        <f t="shared" si="141"/>
        <v xml:space="preserve"> </v>
      </c>
      <c r="J350" s="34" t="str">
        <f t="shared" ref="J350:J354" si="152">IF(G350="Ethnic",H350," ")</f>
        <v xml:space="preserve"> </v>
      </c>
      <c r="K350" s="34" t="str">
        <f t="shared" ref="K350:K354" si="153">IF(G350="Indigenous",H350," ")</f>
        <v xml:space="preserve"> </v>
      </c>
      <c r="L350" s="34" t="str">
        <f t="shared" ref="L350:L356" si="154">IF(G350="RPH",H350," ")</f>
        <v xml:space="preserve"> </v>
      </c>
      <c r="M350" s="34" t="str">
        <f t="shared" si="140"/>
        <v xml:space="preserve"> </v>
      </c>
      <c r="N350" s="34" t="str">
        <f t="shared" si="142"/>
        <v xml:space="preserve"> </v>
      </c>
      <c r="O350" s="34" t="str">
        <f t="shared" si="150"/>
        <v xml:space="preserve"> </v>
      </c>
      <c r="P350" s="34"/>
      <c r="Q350" s="34" t="str">
        <f t="shared" ref="Q350:Q356" si="155">IF(G350="General D&amp;O",H350," ")</f>
        <v xml:space="preserve"> </v>
      </c>
      <c r="R350" s="34">
        <f t="shared" ref="R350:R354" si="156">IF(G350="Covid-19 Crisis Grant",H350," ")</f>
        <v>5000</v>
      </c>
      <c r="S350" s="34"/>
      <c r="T350" s="35">
        <f t="shared" si="151"/>
        <v>5000</v>
      </c>
    </row>
    <row r="351" spans="1:20" s="39" customFormat="1" x14ac:dyDescent="0.3">
      <c r="A351" s="36"/>
      <c r="B351" s="31"/>
      <c r="C351" s="37"/>
      <c r="D351" s="38"/>
      <c r="E351" s="31" t="s">
        <v>1</v>
      </c>
      <c r="F351" s="31" t="s">
        <v>2</v>
      </c>
      <c r="G351" s="32" t="s">
        <v>65</v>
      </c>
      <c r="H351" s="33">
        <v>4474</v>
      </c>
      <c r="I351" s="34" t="str">
        <f t="shared" si="141"/>
        <v xml:space="preserve"> </v>
      </c>
      <c r="J351" s="34" t="str">
        <f t="shared" si="152"/>
        <v xml:space="preserve"> </v>
      </c>
      <c r="K351" s="34">
        <v>510</v>
      </c>
      <c r="L351" s="34" t="str">
        <f t="shared" si="154"/>
        <v xml:space="preserve"> </v>
      </c>
      <c r="M351" s="34" t="str">
        <f t="shared" si="140"/>
        <v xml:space="preserve"> </v>
      </c>
      <c r="N351" s="34" t="str">
        <f t="shared" si="142"/>
        <v xml:space="preserve"> </v>
      </c>
      <c r="O351" s="34" t="str">
        <f t="shared" si="150"/>
        <v xml:space="preserve"> </v>
      </c>
      <c r="P351" s="34"/>
      <c r="Q351" s="34" t="str">
        <f t="shared" si="155"/>
        <v xml:space="preserve"> </v>
      </c>
      <c r="R351" s="34">
        <v>3964</v>
      </c>
      <c r="S351" s="34"/>
      <c r="T351" s="35">
        <f t="shared" si="151"/>
        <v>4474</v>
      </c>
    </row>
    <row r="352" spans="1:20" s="39" customFormat="1" x14ac:dyDescent="0.3">
      <c r="A352" s="36"/>
      <c r="B352" s="31" t="s">
        <v>372</v>
      </c>
      <c r="C352" s="37" t="s">
        <v>373</v>
      </c>
      <c r="D352" s="38" t="s">
        <v>243</v>
      </c>
      <c r="E352" s="31" t="s">
        <v>5</v>
      </c>
      <c r="F352" s="31" t="s">
        <v>2</v>
      </c>
      <c r="G352" s="32" t="s">
        <v>65</v>
      </c>
      <c r="H352" s="33">
        <v>15000</v>
      </c>
      <c r="I352" s="34" t="str">
        <f t="shared" si="141"/>
        <v xml:space="preserve"> </v>
      </c>
      <c r="J352" s="34" t="str">
        <f t="shared" si="152"/>
        <v xml:space="preserve"> </v>
      </c>
      <c r="K352" s="34">
        <f t="shared" si="153"/>
        <v>15000</v>
      </c>
      <c r="L352" s="34" t="str">
        <f t="shared" si="154"/>
        <v xml:space="preserve"> </v>
      </c>
      <c r="M352" s="34" t="str">
        <f t="shared" si="140"/>
        <v xml:space="preserve"> </v>
      </c>
      <c r="N352" s="34" t="str">
        <f t="shared" si="142"/>
        <v xml:space="preserve"> </v>
      </c>
      <c r="O352" s="34" t="str">
        <f t="shared" si="150"/>
        <v xml:space="preserve"> </v>
      </c>
      <c r="P352" s="34"/>
      <c r="Q352" s="34" t="str">
        <f t="shared" si="155"/>
        <v xml:space="preserve"> </v>
      </c>
      <c r="R352" s="34" t="str">
        <f t="shared" si="156"/>
        <v xml:space="preserve"> </v>
      </c>
      <c r="S352" s="34"/>
      <c r="T352" s="35">
        <f t="shared" si="151"/>
        <v>15000</v>
      </c>
    </row>
    <row r="353" spans="1:20" s="39" customFormat="1" x14ac:dyDescent="0.3">
      <c r="A353" s="36"/>
      <c r="B353" s="31" t="s">
        <v>375</v>
      </c>
      <c r="C353" s="37" t="s">
        <v>376</v>
      </c>
      <c r="D353" s="38" t="s">
        <v>243</v>
      </c>
      <c r="E353" s="31" t="s">
        <v>5</v>
      </c>
      <c r="F353" s="31" t="s">
        <v>2</v>
      </c>
      <c r="G353" s="32" t="s">
        <v>408</v>
      </c>
      <c r="H353" s="33">
        <v>2049</v>
      </c>
      <c r="I353" s="34" t="str">
        <f t="shared" si="141"/>
        <v xml:space="preserve"> </v>
      </c>
      <c r="J353" s="34" t="str">
        <f t="shared" si="152"/>
        <v xml:space="preserve"> </v>
      </c>
      <c r="K353" s="34" t="str">
        <f t="shared" si="153"/>
        <v xml:space="preserve"> </v>
      </c>
      <c r="L353" s="34" t="str">
        <f t="shared" si="154"/>
        <v xml:space="preserve"> </v>
      </c>
      <c r="M353" s="34" t="str">
        <f t="shared" si="140"/>
        <v xml:space="preserve"> </v>
      </c>
      <c r="N353" s="34" t="str">
        <f t="shared" si="142"/>
        <v xml:space="preserve"> </v>
      </c>
      <c r="O353" s="34" t="str">
        <f t="shared" si="150"/>
        <v xml:space="preserve"> </v>
      </c>
      <c r="P353" s="34"/>
      <c r="Q353" s="34" t="str">
        <f t="shared" si="155"/>
        <v xml:space="preserve"> </v>
      </c>
      <c r="R353" s="34">
        <f t="shared" si="156"/>
        <v>2049</v>
      </c>
      <c r="S353" s="34"/>
      <c r="T353" s="35">
        <f t="shared" si="151"/>
        <v>2049</v>
      </c>
    </row>
    <row r="354" spans="1:20" s="39" customFormat="1" x14ac:dyDescent="0.3">
      <c r="A354" s="36"/>
      <c r="B354" s="31"/>
      <c r="C354" s="37"/>
      <c r="D354" s="38" t="s">
        <v>243</v>
      </c>
      <c r="E354" s="31" t="s">
        <v>1</v>
      </c>
      <c r="F354" s="31" t="s">
        <v>2</v>
      </c>
      <c r="G354" s="32" t="s">
        <v>408</v>
      </c>
      <c r="H354" s="33">
        <v>2900</v>
      </c>
      <c r="I354" s="34" t="str">
        <f t="shared" si="141"/>
        <v xml:space="preserve"> </v>
      </c>
      <c r="J354" s="34" t="str">
        <f t="shared" si="152"/>
        <v xml:space="preserve"> </v>
      </c>
      <c r="K354" s="34" t="str">
        <f t="shared" si="153"/>
        <v xml:space="preserve"> </v>
      </c>
      <c r="L354" s="34" t="str">
        <f t="shared" si="154"/>
        <v xml:space="preserve"> </v>
      </c>
      <c r="M354" s="34" t="str">
        <f t="shared" si="140"/>
        <v xml:space="preserve"> </v>
      </c>
      <c r="N354" s="34" t="str">
        <f t="shared" si="142"/>
        <v xml:space="preserve"> </v>
      </c>
      <c r="O354" s="34" t="str">
        <f t="shared" si="150"/>
        <v xml:space="preserve"> </v>
      </c>
      <c r="P354" s="34"/>
      <c r="Q354" s="34" t="str">
        <f t="shared" si="155"/>
        <v xml:space="preserve"> </v>
      </c>
      <c r="R354" s="34">
        <f t="shared" si="156"/>
        <v>2900</v>
      </c>
      <c r="S354" s="34"/>
      <c r="T354" s="35">
        <f t="shared" si="151"/>
        <v>2900</v>
      </c>
    </row>
    <row r="355" spans="1:20" s="39" customFormat="1" ht="55.2" x14ac:dyDescent="0.3">
      <c r="A355" s="36"/>
      <c r="B355" s="31" t="s">
        <v>657</v>
      </c>
      <c r="C355" s="37" t="s">
        <v>658</v>
      </c>
      <c r="D355" s="38" t="s">
        <v>243</v>
      </c>
      <c r="E355" s="31" t="s">
        <v>9</v>
      </c>
      <c r="F355" s="31" t="s">
        <v>659</v>
      </c>
      <c r="G355" s="32" t="s">
        <v>393</v>
      </c>
      <c r="H355" s="33">
        <v>41542</v>
      </c>
      <c r="I355" s="34" t="str">
        <f t="shared" si="141"/>
        <v xml:space="preserve"> </v>
      </c>
      <c r="J355" s="34" t="str">
        <f>IF(G355="Ethnic D&amp;O",H355," ")</f>
        <v xml:space="preserve"> </v>
      </c>
      <c r="K355" s="34" t="str">
        <f>IF(G355="Indigenous D&amp;O",H355," ")</f>
        <v xml:space="preserve"> </v>
      </c>
      <c r="L355" s="34" t="str">
        <f t="shared" si="154"/>
        <v xml:space="preserve"> </v>
      </c>
      <c r="M355" s="34" t="str">
        <f t="shared" si="140"/>
        <v xml:space="preserve"> </v>
      </c>
      <c r="N355" s="34" t="str">
        <f t="shared" si="142"/>
        <v xml:space="preserve"> </v>
      </c>
      <c r="O355" s="34" t="str">
        <f t="shared" si="150"/>
        <v xml:space="preserve"> </v>
      </c>
      <c r="P355" s="34">
        <v>16542</v>
      </c>
      <c r="Q355" s="34">
        <v>25000</v>
      </c>
      <c r="R355" s="34"/>
      <c r="S355" s="34"/>
      <c r="T355" s="35">
        <f>H355</f>
        <v>41542</v>
      </c>
    </row>
    <row r="356" spans="1:20" s="39" customFormat="1" ht="27.6" x14ac:dyDescent="0.3">
      <c r="A356" s="36"/>
      <c r="B356" s="31" t="s">
        <v>660</v>
      </c>
      <c r="C356" s="37" t="s">
        <v>661</v>
      </c>
      <c r="D356" s="38" t="s">
        <v>243</v>
      </c>
      <c r="E356" s="31" t="s">
        <v>9</v>
      </c>
      <c r="F356" s="31" t="s">
        <v>483</v>
      </c>
      <c r="G356" s="32" t="s">
        <v>393</v>
      </c>
      <c r="H356" s="33">
        <v>2500</v>
      </c>
      <c r="I356" s="34" t="str">
        <f t="shared" si="141"/>
        <v xml:space="preserve"> </v>
      </c>
      <c r="J356" s="34" t="str">
        <f>IF(G356="Ethnic D&amp;O",H356," ")</f>
        <v xml:space="preserve"> </v>
      </c>
      <c r="K356" s="34" t="str">
        <f>IF(G356="Indigenous D&amp;O",H356," ")</f>
        <v xml:space="preserve"> </v>
      </c>
      <c r="L356" s="34" t="str">
        <f t="shared" si="154"/>
        <v xml:space="preserve"> </v>
      </c>
      <c r="M356" s="34" t="str">
        <f t="shared" si="140"/>
        <v xml:space="preserve"> </v>
      </c>
      <c r="N356" s="34" t="str">
        <f t="shared" si="142"/>
        <v xml:space="preserve"> </v>
      </c>
      <c r="O356" s="34" t="str">
        <f t="shared" si="150"/>
        <v xml:space="preserve"> </v>
      </c>
      <c r="P356" s="34"/>
      <c r="Q356" s="34">
        <f t="shared" si="155"/>
        <v>2500</v>
      </c>
      <c r="R356" s="34"/>
      <c r="S356" s="34"/>
      <c r="T356" s="35">
        <f>H356</f>
        <v>2500</v>
      </c>
    </row>
    <row r="357" spans="1:20" s="39" customFormat="1" ht="27.6" x14ac:dyDescent="0.3">
      <c r="A357" s="36"/>
      <c r="B357" s="31" t="s">
        <v>484</v>
      </c>
      <c r="C357" s="37" t="s">
        <v>248</v>
      </c>
      <c r="D357" s="38" t="s">
        <v>243</v>
      </c>
      <c r="E357" s="31" t="s">
        <v>12</v>
      </c>
      <c r="F357" s="31" t="s">
        <v>252</v>
      </c>
      <c r="G357" s="32" t="s">
        <v>397</v>
      </c>
      <c r="H357" s="33">
        <v>2149</v>
      </c>
      <c r="I357" s="34" t="str">
        <f t="shared" si="141"/>
        <v xml:space="preserve"> </v>
      </c>
      <c r="J357" s="34">
        <f>IF(G357="Ethnic Content",H357," ")</f>
        <v>2149</v>
      </c>
      <c r="K357" s="34" t="str">
        <f>IF(G357="Indigenous Content",H357," ")</f>
        <v xml:space="preserve"> </v>
      </c>
      <c r="L357" s="34" t="str">
        <f>IF(G357="RPH Content",H357," ")</f>
        <v xml:space="preserve"> </v>
      </c>
      <c r="M357" s="34" t="str">
        <f t="shared" si="140"/>
        <v xml:space="preserve"> </v>
      </c>
      <c r="N357" s="34" t="str">
        <f t="shared" si="142"/>
        <v xml:space="preserve"> </v>
      </c>
      <c r="O357" s="34" t="str">
        <f t="shared" si="150"/>
        <v xml:space="preserve"> </v>
      </c>
      <c r="P357" s="34"/>
      <c r="Q357" s="34" t="str">
        <f>IF(G357="General Content",H357," ")</f>
        <v xml:space="preserve"> </v>
      </c>
      <c r="R357" s="34"/>
      <c r="S357" s="34"/>
      <c r="T357" s="41">
        <f>SUM(I357:R357)</f>
        <v>2149</v>
      </c>
    </row>
    <row r="358" spans="1:20" s="39" customFormat="1" x14ac:dyDescent="0.3">
      <c r="A358" s="36"/>
      <c r="B358" s="31"/>
      <c r="C358" s="37"/>
      <c r="D358" s="38"/>
      <c r="E358" s="31" t="s">
        <v>5</v>
      </c>
      <c r="F358" s="31" t="s">
        <v>2</v>
      </c>
      <c r="G358" s="32" t="s">
        <v>408</v>
      </c>
      <c r="H358" s="33">
        <v>21396</v>
      </c>
      <c r="I358" s="34" t="str">
        <f t="shared" si="141"/>
        <v xml:space="preserve"> </v>
      </c>
      <c r="J358" s="34">
        <v>5396</v>
      </c>
      <c r="K358" s="34" t="str">
        <f>IF(G358="Indigenous",H358," ")</f>
        <v xml:space="preserve"> </v>
      </c>
      <c r="L358" s="34" t="str">
        <f t="shared" ref="L358:L362" si="157">IF(G358="RPH",H358," ")</f>
        <v xml:space="preserve"> </v>
      </c>
      <c r="M358" s="34" t="str">
        <f t="shared" si="140"/>
        <v xml:space="preserve"> </v>
      </c>
      <c r="N358" s="34" t="str">
        <f t="shared" si="142"/>
        <v xml:space="preserve"> </v>
      </c>
      <c r="O358" s="34" t="str">
        <f t="shared" si="150"/>
        <v xml:space="preserve"> </v>
      </c>
      <c r="P358" s="34"/>
      <c r="Q358" s="34" t="str">
        <f t="shared" ref="Q358:Q362" si="158">IF(G358="General D&amp;O",H358," ")</f>
        <v xml:space="preserve"> </v>
      </c>
      <c r="R358" s="34">
        <v>16000</v>
      </c>
      <c r="S358" s="34"/>
      <c r="T358" s="35">
        <f>SUM(I358:R358)</f>
        <v>21396</v>
      </c>
    </row>
    <row r="359" spans="1:20" s="39" customFormat="1" ht="27.6" x14ac:dyDescent="0.3">
      <c r="A359" s="36"/>
      <c r="B359" s="31" t="s">
        <v>485</v>
      </c>
      <c r="C359" s="37" t="s">
        <v>294</v>
      </c>
      <c r="D359" s="38" t="s">
        <v>295</v>
      </c>
      <c r="E359" s="31" t="s">
        <v>5</v>
      </c>
      <c r="F359" s="31" t="s">
        <v>2</v>
      </c>
      <c r="G359" s="32" t="s">
        <v>408</v>
      </c>
      <c r="H359" s="33">
        <v>5000</v>
      </c>
      <c r="I359" s="34" t="str">
        <f t="shared" si="141"/>
        <v xml:space="preserve"> </v>
      </c>
      <c r="J359" s="34" t="str">
        <f>IF(G359="Ethnic",H359," ")</f>
        <v xml:space="preserve"> </v>
      </c>
      <c r="K359" s="34" t="str">
        <f>IF(G359="Indigenous",H359," ")</f>
        <v xml:space="preserve"> </v>
      </c>
      <c r="L359" s="34" t="str">
        <f t="shared" si="157"/>
        <v xml:space="preserve"> </v>
      </c>
      <c r="M359" s="34" t="str">
        <f t="shared" si="140"/>
        <v xml:space="preserve"> </v>
      </c>
      <c r="N359" s="34" t="str">
        <f t="shared" si="142"/>
        <v xml:space="preserve"> </v>
      </c>
      <c r="O359" s="34" t="str">
        <f t="shared" si="150"/>
        <v xml:space="preserve"> </v>
      </c>
      <c r="P359" s="34"/>
      <c r="Q359" s="34" t="str">
        <f t="shared" si="158"/>
        <v xml:space="preserve"> </v>
      </c>
      <c r="R359" s="34">
        <f>IF(G359="Covid-19 Crisis Grant",H359," ")</f>
        <v>5000</v>
      </c>
      <c r="S359" s="34"/>
      <c r="T359" s="35">
        <f>SUM(I359:R359)</f>
        <v>5000</v>
      </c>
    </row>
    <row r="360" spans="1:20" s="39" customFormat="1" ht="27.6" x14ac:dyDescent="0.3">
      <c r="A360" s="40"/>
      <c r="B360" s="31" t="s">
        <v>296</v>
      </c>
      <c r="C360" s="37" t="s">
        <v>297</v>
      </c>
      <c r="D360" s="38" t="s">
        <v>295</v>
      </c>
      <c r="E360" s="31" t="s">
        <v>9</v>
      </c>
      <c r="F360" s="31" t="s">
        <v>190</v>
      </c>
      <c r="G360" s="32" t="s">
        <v>391</v>
      </c>
      <c r="H360" s="33">
        <v>24126</v>
      </c>
      <c r="I360" s="34">
        <f t="shared" si="141"/>
        <v>24126</v>
      </c>
      <c r="J360" s="34" t="str">
        <f>IF(G360="Ethnic D&amp;O",H360," ")</f>
        <v xml:space="preserve"> </v>
      </c>
      <c r="K360" s="34" t="str">
        <f>IF(G360="Indigenous D&amp;O",H360," ")</f>
        <v xml:space="preserve"> </v>
      </c>
      <c r="L360" s="34" t="str">
        <f t="shared" si="157"/>
        <v xml:space="preserve"> </v>
      </c>
      <c r="M360" s="34" t="str">
        <f t="shared" si="140"/>
        <v xml:space="preserve"> </v>
      </c>
      <c r="N360" s="34" t="str">
        <f t="shared" si="142"/>
        <v xml:space="preserve"> </v>
      </c>
      <c r="O360" s="34" t="str">
        <f t="shared" si="150"/>
        <v xml:space="preserve"> </v>
      </c>
      <c r="P360" s="34"/>
      <c r="Q360" s="34" t="str">
        <f t="shared" si="158"/>
        <v xml:space="preserve"> </v>
      </c>
      <c r="R360" s="34"/>
      <c r="S360" s="34"/>
      <c r="T360" s="35">
        <f>H360</f>
        <v>24126</v>
      </c>
    </row>
    <row r="361" spans="1:20" s="39" customFormat="1" x14ac:dyDescent="0.3">
      <c r="A361" s="36"/>
      <c r="B361" s="31"/>
      <c r="C361" s="37"/>
      <c r="D361" s="38"/>
      <c r="E361" s="31" t="s">
        <v>5</v>
      </c>
      <c r="F361" s="31" t="s">
        <v>2</v>
      </c>
      <c r="G361" s="32" t="s">
        <v>408</v>
      </c>
      <c r="H361" s="33">
        <v>25000</v>
      </c>
      <c r="I361" s="34" t="str">
        <f t="shared" si="141"/>
        <v xml:space="preserve"> </v>
      </c>
      <c r="J361" s="34" t="str">
        <f>IF(G361="Ethnic",H361," ")</f>
        <v xml:space="preserve"> </v>
      </c>
      <c r="K361" s="34" t="str">
        <f>IF(G361="Indigenous",H361," ")</f>
        <v xml:space="preserve"> </v>
      </c>
      <c r="L361" s="34" t="str">
        <f t="shared" si="157"/>
        <v xml:space="preserve"> </v>
      </c>
      <c r="M361" s="34" t="str">
        <f t="shared" si="140"/>
        <v xml:space="preserve"> </v>
      </c>
      <c r="N361" s="34" t="str">
        <f t="shared" si="142"/>
        <v xml:space="preserve"> </v>
      </c>
      <c r="O361" s="34" t="str">
        <f t="shared" si="150"/>
        <v xml:space="preserve"> </v>
      </c>
      <c r="P361" s="34"/>
      <c r="Q361" s="34" t="str">
        <f t="shared" si="158"/>
        <v xml:space="preserve"> </v>
      </c>
      <c r="R361" s="34">
        <f>IF(G361="Covid-19 Crisis Grant",H361," ")</f>
        <v>25000</v>
      </c>
      <c r="S361" s="34"/>
      <c r="T361" s="35">
        <f>SUM(I361:R361)</f>
        <v>25000</v>
      </c>
    </row>
    <row r="362" spans="1:20" s="39" customFormat="1" ht="27.6" x14ac:dyDescent="0.3">
      <c r="A362" s="36"/>
      <c r="B362" s="31" t="s">
        <v>682</v>
      </c>
      <c r="C362" s="37" t="s">
        <v>298</v>
      </c>
      <c r="D362" s="38" t="s">
        <v>295</v>
      </c>
      <c r="E362" s="31" t="s">
        <v>177</v>
      </c>
      <c r="F362" s="31" t="s">
        <v>662</v>
      </c>
      <c r="G362" s="32" t="s">
        <v>396</v>
      </c>
      <c r="H362" s="33">
        <v>3000</v>
      </c>
      <c r="I362" s="34" t="str">
        <f t="shared" si="141"/>
        <v xml:space="preserve"> </v>
      </c>
      <c r="J362" s="34" t="str">
        <f>IF(G362="Ethnic D&amp;O",H362," ")</f>
        <v xml:space="preserve"> </v>
      </c>
      <c r="K362" s="34" t="str">
        <f>IF(G362="Indigenous D&amp;O",H362," ")</f>
        <v xml:space="preserve"> </v>
      </c>
      <c r="L362" s="34" t="str">
        <f t="shared" si="157"/>
        <v xml:space="preserve"> </v>
      </c>
      <c r="M362" s="34" t="str">
        <f t="shared" si="140"/>
        <v xml:space="preserve"> </v>
      </c>
      <c r="N362" s="34" t="str">
        <f t="shared" si="142"/>
        <v xml:space="preserve"> </v>
      </c>
      <c r="O362" s="34">
        <f>IF(G362="Training - Industry capacity &amp; skills development",H362," ")</f>
        <v>3000</v>
      </c>
      <c r="P362" s="34"/>
      <c r="Q362" s="34" t="str">
        <f t="shared" si="158"/>
        <v xml:space="preserve"> </v>
      </c>
      <c r="R362" s="34"/>
      <c r="S362" s="34"/>
      <c r="T362" s="35">
        <f>H362</f>
        <v>3000</v>
      </c>
    </row>
    <row r="363" spans="1:20" s="39" customFormat="1" ht="27.6" x14ac:dyDescent="0.3">
      <c r="A363" s="36"/>
      <c r="B363" s="31"/>
      <c r="C363" s="37"/>
      <c r="D363" s="38"/>
      <c r="E363" s="31" t="s">
        <v>25</v>
      </c>
      <c r="F363" s="31" t="s">
        <v>663</v>
      </c>
      <c r="G363" s="32" t="s">
        <v>398</v>
      </c>
      <c r="H363" s="33">
        <v>19467</v>
      </c>
      <c r="I363" s="34" t="str">
        <f t="shared" si="141"/>
        <v xml:space="preserve"> </v>
      </c>
      <c r="J363" s="34" t="str">
        <f>IF(G363="Ethnic Content",H363," ")</f>
        <v xml:space="preserve"> </v>
      </c>
      <c r="K363" s="34" t="str">
        <f>IF(G363="Indigenous Content",H363," ")</f>
        <v xml:space="preserve"> </v>
      </c>
      <c r="L363" s="34" t="str">
        <f>IF(G363="RPH Content",H363," ")</f>
        <v xml:space="preserve"> </v>
      </c>
      <c r="M363" s="34" t="str">
        <f t="shared" si="140"/>
        <v xml:space="preserve"> </v>
      </c>
      <c r="N363" s="34" t="str">
        <f t="shared" si="142"/>
        <v xml:space="preserve"> </v>
      </c>
      <c r="O363" s="34" t="str">
        <f t="shared" ref="O363:O388" si="159">IF(G363="Training Business",H363," ")</f>
        <v xml:space="preserve"> </v>
      </c>
      <c r="P363" s="34"/>
      <c r="Q363" s="34">
        <f>IF(G363="General Content",H363," ")</f>
        <v>19467</v>
      </c>
      <c r="R363" s="34"/>
      <c r="S363" s="34"/>
      <c r="T363" s="41">
        <f>SUM(I363:R363)</f>
        <v>19467</v>
      </c>
    </row>
    <row r="364" spans="1:20" s="39" customFormat="1" x14ac:dyDescent="0.3">
      <c r="A364" s="36"/>
      <c r="B364" s="31"/>
      <c r="C364" s="37"/>
      <c r="D364" s="38"/>
      <c r="E364" s="31" t="s">
        <v>5</v>
      </c>
      <c r="F364" s="31" t="s">
        <v>2</v>
      </c>
      <c r="G364" s="32" t="s">
        <v>408</v>
      </c>
      <c r="H364" s="33">
        <v>18422</v>
      </c>
      <c r="I364" s="34" t="str">
        <f t="shared" si="141"/>
        <v xml:space="preserve"> </v>
      </c>
      <c r="J364" s="34" t="str">
        <f>IF(G364="Ethnic",H364," ")</f>
        <v xml:space="preserve"> </v>
      </c>
      <c r="K364" s="34" t="str">
        <f>IF(G364="Indigenous",H364," ")</f>
        <v xml:space="preserve"> </v>
      </c>
      <c r="L364" s="34" t="str">
        <f>IF(G364="RPH",H364," ")</f>
        <v xml:space="preserve"> </v>
      </c>
      <c r="M364" s="34" t="str">
        <f t="shared" si="140"/>
        <v xml:space="preserve"> </v>
      </c>
      <c r="N364" s="34" t="str">
        <f t="shared" si="142"/>
        <v xml:space="preserve"> </v>
      </c>
      <c r="O364" s="34" t="str">
        <f t="shared" si="159"/>
        <v xml:space="preserve"> </v>
      </c>
      <c r="P364" s="34"/>
      <c r="Q364" s="34" t="str">
        <f>IF(G364="General D&amp;O",H364," ")</f>
        <v xml:space="preserve"> </v>
      </c>
      <c r="R364" s="34">
        <f>IF(G364="Covid-19 Crisis Grant",H364," ")</f>
        <v>18422</v>
      </c>
      <c r="S364" s="34"/>
      <c r="T364" s="35">
        <f>SUM(I364:R364)</f>
        <v>18422</v>
      </c>
    </row>
    <row r="365" spans="1:20" s="39" customFormat="1" ht="27.6" x14ac:dyDescent="0.3">
      <c r="A365" s="36"/>
      <c r="B365" s="31" t="s">
        <v>486</v>
      </c>
      <c r="C365" s="37" t="s">
        <v>298</v>
      </c>
      <c r="D365" s="38" t="s">
        <v>295</v>
      </c>
      <c r="E365" s="31" t="s">
        <v>5</v>
      </c>
      <c r="F365" s="31" t="s">
        <v>2</v>
      </c>
      <c r="G365" s="32" t="s">
        <v>408</v>
      </c>
      <c r="H365" s="33">
        <v>5000</v>
      </c>
      <c r="I365" s="34" t="str">
        <f t="shared" si="141"/>
        <v xml:space="preserve"> </v>
      </c>
      <c r="J365" s="34" t="str">
        <f>IF(G365="Ethnic",H365," ")</f>
        <v xml:space="preserve"> </v>
      </c>
      <c r="K365" s="34" t="str">
        <f>IF(G365="Indigenous",H365," ")</f>
        <v xml:space="preserve"> </v>
      </c>
      <c r="L365" s="34" t="str">
        <f>IF(G365="RPH",H365," ")</f>
        <v xml:space="preserve"> </v>
      </c>
      <c r="M365" s="34" t="str">
        <f t="shared" si="140"/>
        <v xml:space="preserve"> </v>
      </c>
      <c r="N365" s="34" t="str">
        <f t="shared" si="142"/>
        <v xml:space="preserve"> </v>
      </c>
      <c r="O365" s="34" t="str">
        <f t="shared" si="159"/>
        <v xml:space="preserve"> </v>
      </c>
      <c r="P365" s="34"/>
      <c r="Q365" s="34" t="str">
        <f>IF(G365="General D&amp;O",H365," ")</f>
        <v xml:space="preserve"> </v>
      </c>
      <c r="R365" s="34">
        <f>IF(G365="Covid-19 Crisis Grant",H365," ")</f>
        <v>5000</v>
      </c>
      <c r="S365" s="34"/>
      <c r="T365" s="35">
        <f>SUM(I365:R365)</f>
        <v>5000</v>
      </c>
    </row>
    <row r="366" spans="1:20" s="39" customFormat="1" x14ac:dyDescent="0.3">
      <c r="A366" s="36"/>
      <c r="B366" s="31"/>
      <c r="C366" s="37"/>
      <c r="D366" s="38"/>
      <c r="E366" s="31" t="s">
        <v>1</v>
      </c>
      <c r="F366" s="31" t="s">
        <v>2</v>
      </c>
      <c r="G366" s="32" t="s">
        <v>408</v>
      </c>
      <c r="H366" s="33">
        <v>3840</v>
      </c>
      <c r="I366" s="34" t="str">
        <f t="shared" si="141"/>
        <v xml:space="preserve"> </v>
      </c>
      <c r="J366" s="34" t="str">
        <f>IF(G366="Ethnic",H366," ")</f>
        <v xml:space="preserve"> </v>
      </c>
      <c r="K366" s="34" t="str">
        <f>IF(G366="Indigenous",H366," ")</f>
        <v xml:space="preserve"> </v>
      </c>
      <c r="L366" s="34" t="str">
        <f>IF(G366="RPH",H366," ")</f>
        <v xml:space="preserve"> </v>
      </c>
      <c r="M366" s="34" t="str">
        <f t="shared" si="140"/>
        <v xml:space="preserve"> </v>
      </c>
      <c r="N366" s="34" t="str">
        <f t="shared" si="142"/>
        <v xml:space="preserve"> </v>
      </c>
      <c r="O366" s="34" t="str">
        <f t="shared" si="159"/>
        <v xml:space="preserve"> </v>
      </c>
      <c r="P366" s="34"/>
      <c r="Q366" s="34" t="str">
        <f>IF(G366="General D&amp;O",H366," ")</f>
        <v xml:space="preserve"> </v>
      </c>
      <c r="R366" s="34">
        <f>IF(G366="Covid-19 Crisis Grant",H366," ")</f>
        <v>3840</v>
      </c>
      <c r="S366" s="34"/>
      <c r="T366" s="35">
        <f>SUM(I366:R366)</f>
        <v>3840</v>
      </c>
    </row>
    <row r="367" spans="1:20" s="39" customFormat="1" ht="27.6" x14ac:dyDescent="0.3">
      <c r="A367" s="40"/>
      <c r="B367" s="31" t="s">
        <v>487</v>
      </c>
      <c r="C367" s="37" t="s">
        <v>300</v>
      </c>
      <c r="D367" s="38" t="s">
        <v>295</v>
      </c>
      <c r="E367" s="31" t="s">
        <v>185</v>
      </c>
      <c r="F367" s="31" t="s">
        <v>299</v>
      </c>
      <c r="G367" s="32" t="s">
        <v>391</v>
      </c>
      <c r="H367" s="33">
        <v>15000</v>
      </c>
      <c r="I367" s="34">
        <v>5000</v>
      </c>
      <c r="J367" s="34">
        <v>10000</v>
      </c>
      <c r="K367" s="34" t="str">
        <f>IF(G367="Indigenous D&amp;O",H367," ")</f>
        <v xml:space="preserve"> </v>
      </c>
      <c r="L367" s="34" t="str">
        <f>IF(G367="RPH",H367," ")</f>
        <v xml:space="preserve"> </v>
      </c>
      <c r="M367" s="34" t="str">
        <f t="shared" si="140"/>
        <v xml:space="preserve"> </v>
      </c>
      <c r="N367" s="34" t="str">
        <f t="shared" si="142"/>
        <v xml:space="preserve"> </v>
      </c>
      <c r="O367" s="34" t="str">
        <f t="shared" si="159"/>
        <v xml:space="preserve"> </v>
      </c>
      <c r="P367" s="34"/>
      <c r="Q367" s="34" t="str">
        <f>IF(G367="General D&amp;O",H367," ")</f>
        <v xml:space="preserve"> </v>
      </c>
      <c r="R367" s="34"/>
      <c r="S367" s="34"/>
      <c r="T367" s="35">
        <f>H367</f>
        <v>15000</v>
      </c>
    </row>
    <row r="368" spans="1:20" s="39" customFormat="1" ht="27.6" x14ac:dyDescent="0.3">
      <c r="A368" s="36"/>
      <c r="B368" s="31"/>
      <c r="C368" s="37"/>
      <c r="D368" s="38"/>
      <c r="E368" s="31" t="s">
        <v>12</v>
      </c>
      <c r="F368" s="31" t="s">
        <v>538</v>
      </c>
      <c r="G368" s="32" t="s">
        <v>397</v>
      </c>
      <c r="H368" s="33">
        <v>9407</v>
      </c>
      <c r="I368" s="34" t="str">
        <f t="shared" si="141"/>
        <v xml:space="preserve"> </v>
      </c>
      <c r="J368" s="34">
        <f>IF(G368="Ethnic Content",H368," ")</f>
        <v>9407</v>
      </c>
      <c r="K368" s="34" t="str">
        <f>IF(G368="Indigenous Content",H368," ")</f>
        <v xml:space="preserve"> </v>
      </c>
      <c r="L368" s="34" t="str">
        <f>IF(G368="RPH Content",H368," ")</f>
        <v xml:space="preserve"> </v>
      </c>
      <c r="M368" s="34" t="str">
        <f t="shared" si="140"/>
        <v xml:space="preserve"> </v>
      </c>
      <c r="N368" s="34" t="str">
        <f t="shared" si="142"/>
        <v xml:space="preserve"> </v>
      </c>
      <c r="O368" s="34" t="str">
        <f t="shared" si="159"/>
        <v xml:space="preserve"> </v>
      </c>
      <c r="P368" s="34"/>
      <c r="Q368" s="34" t="str">
        <f>IF(G368="General Content",H368," ")</f>
        <v xml:space="preserve"> </v>
      </c>
      <c r="R368" s="34"/>
      <c r="S368" s="34"/>
      <c r="T368" s="41">
        <f>SUM(I368:R368)</f>
        <v>9407</v>
      </c>
    </row>
    <row r="369" spans="1:20" s="39" customFormat="1" x14ac:dyDescent="0.3">
      <c r="A369" s="36"/>
      <c r="B369" s="31"/>
      <c r="C369" s="37"/>
      <c r="D369" s="38"/>
      <c r="E369" s="31" t="s">
        <v>5</v>
      </c>
      <c r="F369" s="31" t="s">
        <v>2</v>
      </c>
      <c r="G369" s="32" t="s">
        <v>11</v>
      </c>
      <c r="H369" s="33">
        <v>5000</v>
      </c>
      <c r="I369" s="34" t="str">
        <f t="shared" si="141"/>
        <v xml:space="preserve"> </v>
      </c>
      <c r="J369" s="34">
        <f>IF(G369="Ethnic",H369," ")</f>
        <v>5000</v>
      </c>
      <c r="K369" s="34" t="str">
        <f>IF(G369="Indigenous",H369," ")</f>
        <v xml:space="preserve"> </v>
      </c>
      <c r="L369" s="34" t="str">
        <f t="shared" ref="L369:L375" si="160">IF(G369="RPH",H369," ")</f>
        <v xml:space="preserve"> </v>
      </c>
      <c r="M369" s="34" t="str">
        <f t="shared" si="140"/>
        <v xml:space="preserve"> </v>
      </c>
      <c r="N369" s="34" t="str">
        <f t="shared" si="142"/>
        <v xml:space="preserve"> </v>
      </c>
      <c r="O369" s="34" t="str">
        <f t="shared" si="159"/>
        <v xml:space="preserve"> </v>
      </c>
      <c r="P369" s="34"/>
      <c r="Q369" s="34" t="str">
        <f t="shared" ref="Q369:Q375" si="161">IF(G369="General D&amp;O",H369," ")</f>
        <v xml:space="preserve"> </v>
      </c>
      <c r="R369" s="34" t="str">
        <f>IF(G369="Covid-19 Crisis Grant",H369," ")</f>
        <v xml:space="preserve"> </v>
      </c>
      <c r="S369" s="34"/>
      <c r="T369" s="35">
        <f>SUM(I369:R369)</f>
        <v>5000</v>
      </c>
    </row>
    <row r="370" spans="1:20" s="39" customFormat="1" ht="27.6" x14ac:dyDescent="0.3">
      <c r="A370" s="40"/>
      <c r="B370" s="31" t="s">
        <v>681</v>
      </c>
      <c r="C370" s="37" t="s">
        <v>302</v>
      </c>
      <c r="D370" s="38" t="s">
        <v>295</v>
      </c>
      <c r="E370" s="31" t="s">
        <v>9</v>
      </c>
      <c r="F370" s="31" t="s">
        <v>190</v>
      </c>
      <c r="G370" s="32" t="s">
        <v>391</v>
      </c>
      <c r="H370" s="33">
        <v>8772</v>
      </c>
      <c r="I370" s="34">
        <f t="shared" si="141"/>
        <v>8772</v>
      </c>
      <c r="J370" s="34" t="str">
        <f>IF(G370="Ethnic D&amp;O",H370," ")</f>
        <v xml:space="preserve"> </v>
      </c>
      <c r="K370" s="34" t="str">
        <f>IF(G370="Indigenous D&amp;O",H370," ")</f>
        <v xml:space="preserve"> </v>
      </c>
      <c r="L370" s="34" t="str">
        <f t="shared" si="160"/>
        <v xml:space="preserve"> </v>
      </c>
      <c r="M370" s="34" t="str">
        <f t="shared" si="140"/>
        <v xml:space="preserve"> </v>
      </c>
      <c r="N370" s="34" t="str">
        <f t="shared" si="142"/>
        <v xml:space="preserve"> </v>
      </c>
      <c r="O370" s="34" t="str">
        <f t="shared" si="159"/>
        <v xml:space="preserve"> </v>
      </c>
      <c r="P370" s="34"/>
      <c r="Q370" s="34" t="str">
        <f t="shared" si="161"/>
        <v xml:space="preserve"> </v>
      </c>
      <c r="R370" s="34"/>
      <c r="S370" s="34"/>
      <c r="T370" s="35">
        <f>H370</f>
        <v>8772</v>
      </c>
    </row>
    <row r="371" spans="1:20" s="39" customFormat="1" x14ac:dyDescent="0.3">
      <c r="A371" s="36"/>
      <c r="B371" s="31"/>
      <c r="C371" s="37"/>
      <c r="D371" s="38"/>
      <c r="E371" s="31" t="s">
        <v>5</v>
      </c>
      <c r="F371" s="31" t="s">
        <v>2</v>
      </c>
      <c r="G371" s="32" t="s">
        <v>408</v>
      </c>
      <c r="H371" s="33">
        <v>4000</v>
      </c>
      <c r="I371" s="34" t="str">
        <f t="shared" si="141"/>
        <v xml:space="preserve"> </v>
      </c>
      <c r="J371" s="34" t="str">
        <f>IF(G371="Ethnic",H371," ")</f>
        <v xml:space="preserve"> </v>
      </c>
      <c r="K371" s="34" t="str">
        <f>IF(G371="Indigenous",H371," ")</f>
        <v xml:space="preserve"> </v>
      </c>
      <c r="L371" s="34" t="str">
        <f t="shared" si="160"/>
        <v xml:space="preserve"> </v>
      </c>
      <c r="M371" s="34" t="str">
        <f t="shared" si="140"/>
        <v xml:space="preserve"> </v>
      </c>
      <c r="N371" s="34" t="str">
        <f t="shared" si="142"/>
        <v xml:space="preserve"> </v>
      </c>
      <c r="O371" s="34" t="str">
        <f t="shared" si="159"/>
        <v xml:space="preserve"> </v>
      </c>
      <c r="P371" s="34"/>
      <c r="Q371" s="34" t="str">
        <f t="shared" si="161"/>
        <v xml:space="preserve"> </v>
      </c>
      <c r="R371" s="34">
        <f>IF(G371="Covid-19 Crisis Grant",H371," ")</f>
        <v>4000</v>
      </c>
      <c r="S371" s="34"/>
      <c r="T371" s="35">
        <f>SUM(I371:R371)</f>
        <v>4000</v>
      </c>
    </row>
    <row r="372" spans="1:20" s="39" customFormat="1" ht="27.6" x14ac:dyDescent="0.3">
      <c r="A372" s="40"/>
      <c r="B372" s="31" t="s">
        <v>680</v>
      </c>
      <c r="C372" s="37" t="s">
        <v>298</v>
      </c>
      <c r="D372" s="38" t="s">
        <v>295</v>
      </c>
      <c r="E372" s="31" t="s">
        <v>9</v>
      </c>
      <c r="F372" s="31" t="s">
        <v>664</v>
      </c>
      <c r="G372" s="32" t="s">
        <v>134</v>
      </c>
      <c r="H372" s="33">
        <v>24787</v>
      </c>
      <c r="I372" s="34" t="str">
        <f t="shared" si="141"/>
        <v xml:space="preserve"> </v>
      </c>
      <c r="J372" s="34" t="str">
        <f>IF(G372="Ethnic D&amp;O",H372," ")</f>
        <v xml:space="preserve"> </v>
      </c>
      <c r="K372" s="34" t="str">
        <f>IF(G372="Indigenous D&amp;O",H372," ")</f>
        <v xml:space="preserve"> </v>
      </c>
      <c r="L372" s="34">
        <f t="shared" si="160"/>
        <v>24787</v>
      </c>
      <c r="M372" s="34" t="str">
        <f t="shared" si="140"/>
        <v xml:space="preserve"> </v>
      </c>
      <c r="N372" s="34" t="str">
        <f t="shared" si="142"/>
        <v xml:space="preserve"> </v>
      </c>
      <c r="O372" s="34" t="str">
        <f t="shared" si="159"/>
        <v xml:space="preserve"> </v>
      </c>
      <c r="P372" s="34"/>
      <c r="Q372" s="34" t="str">
        <f t="shared" si="161"/>
        <v xml:space="preserve"> </v>
      </c>
      <c r="R372" s="34"/>
      <c r="S372" s="34"/>
      <c r="T372" s="35">
        <f>H372</f>
        <v>24787</v>
      </c>
    </row>
    <row r="373" spans="1:20" s="39" customFormat="1" x14ac:dyDescent="0.3">
      <c r="A373" s="36"/>
      <c r="B373" s="31"/>
      <c r="C373" s="37"/>
      <c r="D373" s="38" t="s">
        <v>295</v>
      </c>
      <c r="E373" s="31" t="s">
        <v>5</v>
      </c>
      <c r="F373" s="31" t="s">
        <v>2</v>
      </c>
      <c r="G373" s="32" t="s">
        <v>134</v>
      </c>
      <c r="H373" s="33">
        <v>5000</v>
      </c>
      <c r="I373" s="34" t="str">
        <f t="shared" si="141"/>
        <v xml:space="preserve"> </v>
      </c>
      <c r="J373" s="34" t="str">
        <f>IF(G373="Ethnic",H373," ")</f>
        <v xml:space="preserve"> </v>
      </c>
      <c r="K373" s="34" t="str">
        <f>IF(G373="Indigenous",H373," ")</f>
        <v xml:space="preserve"> </v>
      </c>
      <c r="L373" s="34">
        <v>4000</v>
      </c>
      <c r="M373" s="34" t="str">
        <f t="shared" ref="M373:M420" si="162">IF(G373="RPH Tx",H373," ")</f>
        <v xml:space="preserve"> </v>
      </c>
      <c r="N373" s="34" t="str">
        <f t="shared" si="142"/>
        <v xml:space="preserve"> </v>
      </c>
      <c r="O373" s="34" t="str">
        <f t="shared" si="159"/>
        <v xml:space="preserve"> </v>
      </c>
      <c r="P373" s="34"/>
      <c r="Q373" s="34" t="str">
        <f t="shared" si="161"/>
        <v xml:space="preserve"> </v>
      </c>
      <c r="R373" s="34">
        <v>1000</v>
      </c>
      <c r="S373" s="34"/>
      <c r="T373" s="35">
        <f>SUM(I373:R373)</f>
        <v>5000</v>
      </c>
    </row>
    <row r="374" spans="1:20" s="39" customFormat="1" ht="27.6" x14ac:dyDescent="0.3">
      <c r="A374" s="40"/>
      <c r="B374" s="31" t="s">
        <v>303</v>
      </c>
      <c r="C374" s="37" t="s">
        <v>304</v>
      </c>
      <c r="D374" s="38" t="s">
        <v>295</v>
      </c>
      <c r="E374" s="31" t="s">
        <v>9</v>
      </c>
      <c r="F374" s="31" t="s">
        <v>665</v>
      </c>
      <c r="G374" s="32" t="s">
        <v>391</v>
      </c>
      <c r="H374" s="33">
        <v>4950</v>
      </c>
      <c r="I374" s="34">
        <f t="shared" si="141"/>
        <v>4950</v>
      </c>
      <c r="J374" s="34" t="str">
        <f>IF(G374="Ethnic D&amp;O",H374," ")</f>
        <v xml:space="preserve"> </v>
      </c>
      <c r="K374" s="34" t="str">
        <f>IF(G374="Indigenous D&amp;O",H374," ")</f>
        <v xml:space="preserve"> </v>
      </c>
      <c r="L374" s="34" t="str">
        <f t="shared" si="160"/>
        <v xml:space="preserve"> </v>
      </c>
      <c r="M374" s="34" t="str">
        <f t="shared" si="162"/>
        <v xml:space="preserve"> </v>
      </c>
      <c r="N374" s="34" t="str">
        <f t="shared" si="142"/>
        <v xml:space="preserve"> </v>
      </c>
      <c r="O374" s="34" t="str">
        <f t="shared" si="159"/>
        <v xml:space="preserve"> </v>
      </c>
      <c r="P374" s="34"/>
      <c r="Q374" s="34" t="str">
        <f t="shared" si="161"/>
        <v xml:space="preserve"> </v>
      </c>
      <c r="R374" s="34"/>
      <c r="S374" s="34"/>
      <c r="T374" s="35">
        <f>H374</f>
        <v>4950</v>
      </c>
    </row>
    <row r="375" spans="1:20" s="39" customFormat="1" ht="55.2" x14ac:dyDescent="0.3">
      <c r="A375" s="40"/>
      <c r="B375" s="31" t="s">
        <v>679</v>
      </c>
      <c r="C375" s="37" t="s">
        <v>305</v>
      </c>
      <c r="D375" s="38" t="s">
        <v>295</v>
      </c>
      <c r="E375" s="31" t="s">
        <v>21</v>
      </c>
      <c r="F375" s="31" t="s">
        <v>488</v>
      </c>
      <c r="G375" s="32" t="s">
        <v>391</v>
      </c>
      <c r="H375" s="33">
        <v>52030</v>
      </c>
      <c r="I375" s="34">
        <v>14950</v>
      </c>
      <c r="J375" s="34">
        <v>37080</v>
      </c>
      <c r="K375" s="34" t="str">
        <f>IF(G375="Indigenous D&amp;O",H375," ")</f>
        <v xml:space="preserve"> </v>
      </c>
      <c r="L375" s="34" t="str">
        <f t="shared" si="160"/>
        <v xml:space="preserve"> </v>
      </c>
      <c r="M375" s="34" t="str">
        <f t="shared" si="162"/>
        <v xml:space="preserve"> </v>
      </c>
      <c r="N375" s="34" t="str">
        <f t="shared" si="142"/>
        <v xml:space="preserve"> </v>
      </c>
      <c r="O375" s="34" t="str">
        <f t="shared" si="159"/>
        <v xml:space="preserve"> </v>
      </c>
      <c r="P375" s="34"/>
      <c r="Q375" s="34" t="str">
        <f t="shared" si="161"/>
        <v xml:space="preserve"> </v>
      </c>
      <c r="R375" s="34"/>
      <c r="S375" s="34"/>
      <c r="T375" s="35">
        <f>H375</f>
        <v>52030</v>
      </c>
    </row>
    <row r="376" spans="1:20" s="39" customFormat="1" ht="27.6" x14ac:dyDescent="0.3">
      <c r="A376" s="36"/>
      <c r="B376" s="31"/>
      <c r="C376" s="37"/>
      <c r="D376" s="38"/>
      <c r="E376" s="31" t="s">
        <v>12</v>
      </c>
      <c r="F376" s="31" t="s">
        <v>538</v>
      </c>
      <c r="G376" s="32" t="s">
        <v>397</v>
      </c>
      <c r="H376" s="33">
        <v>6572</v>
      </c>
      <c r="I376" s="34" t="str">
        <f t="shared" si="141"/>
        <v xml:space="preserve"> </v>
      </c>
      <c r="J376" s="34">
        <f>IF(G376="Ethnic Content",H376," ")</f>
        <v>6572</v>
      </c>
      <c r="K376" s="34" t="str">
        <f>IF(G376="Indigenous Content",H376," ")</f>
        <v xml:space="preserve"> </v>
      </c>
      <c r="L376" s="34" t="str">
        <f>IF(G376="RPH Content",H376," ")</f>
        <v xml:space="preserve"> </v>
      </c>
      <c r="M376" s="34" t="str">
        <f t="shared" si="162"/>
        <v xml:space="preserve"> </v>
      </c>
      <c r="N376" s="34" t="str">
        <f t="shared" si="142"/>
        <v xml:space="preserve"> </v>
      </c>
      <c r="O376" s="34" t="str">
        <f t="shared" si="159"/>
        <v xml:space="preserve"> </v>
      </c>
      <c r="P376" s="34"/>
      <c r="Q376" s="34" t="str">
        <f>IF(G376="General Content",H376," ")</f>
        <v xml:space="preserve"> </v>
      </c>
      <c r="R376" s="34"/>
      <c r="S376" s="34"/>
      <c r="T376" s="41">
        <f t="shared" ref="T376:T381" si="163">SUM(I376:R376)</f>
        <v>6572</v>
      </c>
    </row>
    <row r="377" spans="1:20" s="39" customFormat="1" ht="27.6" x14ac:dyDescent="0.3">
      <c r="A377" s="36"/>
      <c r="B377" s="31" t="s">
        <v>489</v>
      </c>
      <c r="C377" s="37" t="s">
        <v>306</v>
      </c>
      <c r="D377" s="38" t="s">
        <v>295</v>
      </c>
      <c r="E377" s="31" t="s">
        <v>12</v>
      </c>
      <c r="F377" s="31" t="s">
        <v>666</v>
      </c>
      <c r="G377" s="32" t="s">
        <v>399</v>
      </c>
      <c r="H377" s="33">
        <v>11583</v>
      </c>
      <c r="I377" s="34" t="str">
        <f t="shared" si="141"/>
        <v xml:space="preserve"> </v>
      </c>
      <c r="J377" s="34" t="str">
        <f>IF(G377="Ethnic Content",H377," ")</f>
        <v xml:space="preserve"> </v>
      </c>
      <c r="K377" s="34">
        <f>IF(G377="Indigenous Content",H377," ")</f>
        <v>11583</v>
      </c>
      <c r="L377" s="34" t="str">
        <f>IF(G377="RPH Content",H377," ")</f>
        <v xml:space="preserve"> </v>
      </c>
      <c r="M377" s="34" t="str">
        <f t="shared" si="162"/>
        <v xml:space="preserve"> </v>
      </c>
      <c r="N377" s="34" t="str">
        <f t="shared" si="142"/>
        <v xml:space="preserve"> </v>
      </c>
      <c r="O377" s="34" t="str">
        <f t="shared" si="159"/>
        <v xml:space="preserve"> </v>
      </c>
      <c r="P377" s="34"/>
      <c r="Q377" s="34" t="str">
        <f>IF(G377="General Content",H377," ")</f>
        <v xml:space="preserve"> </v>
      </c>
      <c r="R377" s="34"/>
      <c r="S377" s="34"/>
      <c r="T377" s="41">
        <f t="shared" si="163"/>
        <v>11583</v>
      </c>
    </row>
    <row r="378" spans="1:20" s="39" customFormat="1" x14ac:dyDescent="0.3">
      <c r="A378" s="36"/>
      <c r="B378" s="31"/>
      <c r="C378" s="37"/>
      <c r="D378" s="38"/>
      <c r="E378" s="31" t="s">
        <v>5</v>
      </c>
      <c r="F378" s="31" t="s">
        <v>2</v>
      </c>
      <c r="G378" s="32" t="s">
        <v>408</v>
      </c>
      <c r="H378" s="33">
        <v>14385</v>
      </c>
      <c r="I378" s="34" t="str">
        <f t="shared" si="141"/>
        <v xml:space="preserve"> </v>
      </c>
      <c r="J378" s="34" t="str">
        <f>IF(G378="Ethnic",H378," ")</f>
        <v xml:space="preserve"> </v>
      </c>
      <c r="K378" s="34" t="str">
        <f>IF(G378="Indigenous",H378," ")</f>
        <v xml:space="preserve"> </v>
      </c>
      <c r="L378" s="34" t="str">
        <f t="shared" ref="L378:L385" si="164">IF(G378="RPH",H378," ")</f>
        <v xml:space="preserve"> </v>
      </c>
      <c r="M378" s="34" t="str">
        <f t="shared" si="162"/>
        <v xml:space="preserve"> </v>
      </c>
      <c r="N378" s="34" t="str">
        <f t="shared" si="142"/>
        <v xml:space="preserve"> </v>
      </c>
      <c r="O378" s="34" t="str">
        <f t="shared" si="159"/>
        <v xml:space="preserve"> </v>
      </c>
      <c r="P378" s="34"/>
      <c r="Q378" s="34" t="str">
        <f t="shared" ref="Q378:Q385" si="165">IF(G378="General D&amp;O",H378," ")</f>
        <v xml:space="preserve"> </v>
      </c>
      <c r="R378" s="34">
        <f>IF(G378="Covid-19 Crisis Grant",H378," ")</f>
        <v>14385</v>
      </c>
      <c r="S378" s="34"/>
      <c r="T378" s="35">
        <f t="shared" si="163"/>
        <v>14385</v>
      </c>
    </row>
    <row r="379" spans="1:20" s="39" customFormat="1" ht="27.6" x14ac:dyDescent="0.3">
      <c r="A379" s="36"/>
      <c r="B379" s="31" t="s">
        <v>490</v>
      </c>
      <c r="C379" s="37" t="s">
        <v>307</v>
      </c>
      <c r="D379" s="38" t="s">
        <v>295</v>
      </c>
      <c r="E379" s="31" t="s">
        <v>5</v>
      </c>
      <c r="F379" s="31" t="s">
        <v>2</v>
      </c>
      <c r="G379" s="32" t="s">
        <v>408</v>
      </c>
      <c r="H379" s="33">
        <v>5000</v>
      </c>
      <c r="I379" s="34" t="str">
        <f t="shared" ref="I379:I426" si="166">IF(G379="Transmission D&amp;O",H379," ")</f>
        <v xml:space="preserve"> </v>
      </c>
      <c r="J379" s="34" t="str">
        <f>IF(G379="Ethnic",H379," ")</f>
        <v xml:space="preserve"> </v>
      </c>
      <c r="K379" s="34" t="str">
        <f>IF(G379="Indigenous",H379," ")</f>
        <v xml:space="preserve"> </v>
      </c>
      <c r="L379" s="34" t="str">
        <f t="shared" si="164"/>
        <v xml:space="preserve"> </v>
      </c>
      <c r="M379" s="34" t="str">
        <f t="shared" si="162"/>
        <v xml:space="preserve"> </v>
      </c>
      <c r="N379" s="34" t="str">
        <f t="shared" si="142"/>
        <v xml:space="preserve"> </v>
      </c>
      <c r="O379" s="34" t="str">
        <f t="shared" si="159"/>
        <v xml:space="preserve"> </v>
      </c>
      <c r="P379" s="34"/>
      <c r="Q379" s="34" t="str">
        <f t="shared" si="165"/>
        <v xml:space="preserve"> </v>
      </c>
      <c r="R379" s="34">
        <f>IF(G379="Covid-19 Crisis Grant",H379," ")</f>
        <v>5000</v>
      </c>
      <c r="S379" s="34"/>
      <c r="T379" s="35">
        <f t="shared" si="163"/>
        <v>5000</v>
      </c>
    </row>
    <row r="380" spans="1:20" s="39" customFormat="1" x14ac:dyDescent="0.3">
      <c r="A380" s="36"/>
      <c r="B380" s="31"/>
      <c r="C380" s="37"/>
      <c r="D380" s="38"/>
      <c r="E380" s="31" t="s">
        <v>1</v>
      </c>
      <c r="F380" s="31" t="s">
        <v>2</v>
      </c>
      <c r="G380" s="32" t="s">
        <v>408</v>
      </c>
      <c r="H380" s="33">
        <v>2900</v>
      </c>
      <c r="I380" s="34" t="str">
        <f t="shared" si="166"/>
        <v xml:space="preserve"> </v>
      </c>
      <c r="J380" s="34" t="str">
        <f>IF(G380="Ethnic",H380," ")</f>
        <v xml:space="preserve"> </v>
      </c>
      <c r="K380" s="34" t="str">
        <f>IF(G380="Indigenous",H380," ")</f>
        <v xml:space="preserve"> </v>
      </c>
      <c r="L380" s="34" t="str">
        <f t="shared" si="164"/>
        <v xml:space="preserve"> </v>
      </c>
      <c r="M380" s="34" t="str">
        <f t="shared" si="162"/>
        <v xml:space="preserve"> </v>
      </c>
      <c r="N380" s="34" t="str">
        <f t="shared" si="142"/>
        <v xml:space="preserve"> </v>
      </c>
      <c r="O380" s="34" t="str">
        <f t="shared" si="159"/>
        <v xml:space="preserve"> </v>
      </c>
      <c r="P380" s="34"/>
      <c r="Q380" s="34" t="str">
        <f t="shared" si="165"/>
        <v xml:space="preserve"> </v>
      </c>
      <c r="R380" s="34">
        <f>IF(G380="Covid-19 Crisis Grant",H380," ")</f>
        <v>2900</v>
      </c>
      <c r="S380" s="34"/>
      <c r="T380" s="35">
        <f t="shared" si="163"/>
        <v>2900</v>
      </c>
    </row>
    <row r="381" spans="1:20" s="39" customFormat="1" x14ac:dyDescent="0.3">
      <c r="A381" s="36"/>
      <c r="B381" s="31" t="s">
        <v>678</v>
      </c>
      <c r="C381" s="37" t="s">
        <v>345</v>
      </c>
      <c r="D381" s="38" t="s">
        <v>295</v>
      </c>
      <c r="E381" s="31" t="s">
        <v>5</v>
      </c>
      <c r="F381" s="31" t="s">
        <v>2</v>
      </c>
      <c r="G381" s="32" t="s">
        <v>408</v>
      </c>
      <c r="H381" s="33">
        <v>25000</v>
      </c>
      <c r="I381" s="34" t="str">
        <f t="shared" si="166"/>
        <v xml:space="preserve"> </v>
      </c>
      <c r="J381" s="34" t="str">
        <f>IF(G381="Ethnic",H381," ")</f>
        <v xml:space="preserve"> </v>
      </c>
      <c r="K381" s="34" t="str">
        <f>IF(G381="Indigenous",H381," ")</f>
        <v xml:space="preserve"> </v>
      </c>
      <c r="L381" s="34" t="str">
        <f t="shared" si="164"/>
        <v xml:space="preserve"> </v>
      </c>
      <c r="M381" s="34" t="str">
        <f t="shared" si="162"/>
        <v xml:space="preserve"> </v>
      </c>
      <c r="N381" s="34" t="str">
        <f t="shared" si="142"/>
        <v xml:space="preserve"> </v>
      </c>
      <c r="O381" s="34" t="str">
        <f t="shared" si="159"/>
        <v xml:space="preserve"> </v>
      </c>
      <c r="P381" s="34"/>
      <c r="Q381" s="34" t="str">
        <f t="shared" si="165"/>
        <v xml:space="preserve"> </v>
      </c>
      <c r="R381" s="34">
        <f>IF(G381="Covid-19 Crisis Grant",H381," ")</f>
        <v>25000</v>
      </c>
      <c r="S381" s="34"/>
      <c r="T381" s="35">
        <f t="shared" si="163"/>
        <v>25000</v>
      </c>
    </row>
    <row r="382" spans="1:20" s="39" customFormat="1" ht="27.6" x14ac:dyDescent="0.3">
      <c r="A382" s="40"/>
      <c r="B382" s="31" t="s">
        <v>677</v>
      </c>
      <c r="C382" s="37" t="s">
        <v>351</v>
      </c>
      <c r="D382" s="38" t="s">
        <v>295</v>
      </c>
      <c r="E382" s="31" t="s">
        <v>9</v>
      </c>
      <c r="F382" s="31" t="s">
        <v>491</v>
      </c>
      <c r="G382" s="32" t="s">
        <v>391</v>
      </c>
      <c r="H382" s="33">
        <v>9111</v>
      </c>
      <c r="I382" s="34">
        <v>2584</v>
      </c>
      <c r="J382" s="34" t="str">
        <f>IF(G382="Ethnic D&amp;O",H382," ")</f>
        <v xml:space="preserve"> </v>
      </c>
      <c r="K382" s="34" t="str">
        <f>IF(G382="Indigenous D&amp;O",H382," ")</f>
        <v xml:space="preserve"> </v>
      </c>
      <c r="L382" s="34" t="str">
        <f t="shared" si="164"/>
        <v xml:space="preserve"> </v>
      </c>
      <c r="M382" s="34" t="str">
        <f t="shared" si="162"/>
        <v xml:space="preserve"> </v>
      </c>
      <c r="N382" s="34" t="str">
        <f t="shared" si="142"/>
        <v xml:space="preserve"> </v>
      </c>
      <c r="O382" s="34" t="str">
        <f t="shared" si="159"/>
        <v xml:space="preserve"> </v>
      </c>
      <c r="P382" s="34"/>
      <c r="Q382" s="34">
        <v>6527</v>
      </c>
      <c r="R382" s="34"/>
      <c r="S382" s="34"/>
      <c r="T382" s="35">
        <f>H382</f>
        <v>9111</v>
      </c>
    </row>
    <row r="383" spans="1:20" s="39" customFormat="1" ht="27.6" x14ac:dyDescent="0.3">
      <c r="A383" s="36"/>
      <c r="B383" s="31" t="s">
        <v>676</v>
      </c>
      <c r="C383" s="37" t="s">
        <v>301</v>
      </c>
      <c r="D383" s="38" t="s">
        <v>295</v>
      </c>
      <c r="E383" s="31" t="s">
        <v>5</v>
      </c>
      <c r="F383" s="31" t="s">
        <v>2</v>
      </c>
      <c r="G383" s="32" t="s">
        <v>408</v>
      </c>
      <c r="H383" s="33">
        <v>5847</v>
      </c>
      <c r="I383" s="34" t="str">
        <f t="shared" si="166"/>
        <v xml:space="preserve"> </v>
      </c>
      <c r="J383" s="34" t="str">
        <f>IF(G383="Ethnic",H383," ")</f>
        <v xml:space="preserve"> </v>
      </c>
      <c r="K383" s="34" t="str">
        <f>IF(G383="Indigenous",H383," ")</f>
        <v xml:space="preserve"> </v>
      </c>
      <c r="L383" s="34" t="str">
        <f t="shared" si="164"/>
        <v xml:space="preserve"> </v>
      </c>
      <c r="M383" s="34" t="str">
        <f t="shared" si="162"/>
        <v xml:space="preserve"> </v>
      </c>
      <c r="N383" s="34" t="str">
        <f t="shared" ref="N383:N431" si="167">IF(G383="Training",H383," ")</f>
        <v xml:space="preserve"> </v>
      </c>
      <c r="O383" s="34" t="str">
        <f t="shared" si="159"/>
        <v xml:space="preserve"> </v>
      </c>
      <c r="P383" s="34"/>
      <c r="Q383" s="34" t="str">
        <f t="shared" si="165"/>
        <v xml:space="preserve"> </v>
      </c>
      <c r="R383" s="34">
        <f>IF(G383="Covid-19 Crisis Grant",H383," ")</f>
        <v>5847</v>
      </c>
      <c r="S383" s="34"/>
      <c r="T383" s="35">
        <f>SUM(I383:R383)</f>
        <v>5847</v>
      </c>
    </row>
    <row r="384" spans="1:20" s="39" customFormat="1" ht="27.6" x14ac:dyDescent="0.3">
      <c r="A384" s="40"/>
      <c r="B384" s="31" t="s">
        <v>492</v>
      </c>
      <c r="C384" s="37" t="s">
        <v>129</v>
      </c>
      <c r="D384" s="38" t="s">
        <v>130</v>
      </c>
      <c r="E384" s="31" t="s">
        <v>9</v>
      </c>
      <c r="F384" s="31" t="s">
        <v>667</v>
      </c>
      <c r="G384" s="32" t="s">
        <v>393</v>
      </c>
      <c r="H384" s="33">
        <v>15000</v>
      </c>
      <c r="I384" s="34" t="str">
        <f t="shared" si="166"/>
        <v xml:space="preserve"> </v>
      </c>
      <c r="J384" s="34" t="str">
        <f>IF(G384="Ethnic D&amp;O",H384," ")</f>
        <v xml:space="preserve"> </v>
      </c>
      <c r="K384" s="34" t="str">
        <f>IF(G384="Indigenous D&amp;O",H384," ")</f>
        <v xml:space="preserve"> </v>
      </c>
      <c r="L384" s="34" t="str">
        <f t="shared" si="164"/>
        <v xml:space="preserve"> </v>
      </c>
      <c r="M384" s="34" t="str">
        <f t="shared" si="162"/>
        <v xml:space="preserve"> </v>
      </c>
      <c r="N384" s="34" t="str">
        <f t="shared" si="167"/>
        <v xml:space="preserve"> </v>
      </c>
      <c r="O384" s="34" t="str">
        <f t="shared" si="159"/>
        <v xml:space="preserve"> </v>
      </c>
      <c r="P384" s="34"/>
      <c r="Q384" s="34">
        <f t="shared" si="165"/>
        <v>15000</v>
      </c>
      <c r="R384" s="34"/>
      <c r="S384" s="34"/>
      <c r="T384" s="35">
        <f>H384</f>
        <v>15000</v>
      </c>
    </row>
    <row r="385" spans="1:21" s="39" customFormat="1" x14ac:dyDescent="0.3">
      <c r="A385" s="36"/>
      <c r="B385" s="31"/>
      <c r="C385" s="37"/>
      <c r="D385" s="38"/>
      <c r="E385" s="31" t="s">
        <v>5</v>
      </c>
      <c r="F385" s="31" t="s">
        <v>2</v>
      </c>
      <c r="G385" s="32" t="s">
        <v>408</v>
      </c>
      <c r="H385" s="33">
        <v>25000</v>
      </c>
      <c r="I385" s="34" t="str">
        <f t="shared" si="166"/>
        <v xml:space="preserve"> </v>
      </c>
      <c r="J385" s="34" t="str">
        <f>IF(G385="Ethnic",H385," ")</f>
        <v xml:space="preserve"> </v>
      </c>
      <c r="K385" s="34" t="str">
        <f>IF(G385="Indigenous",H385," ")</f>
        <v xml:space="preserve"> </v>
      </c>
      <c r="L385" s="34" t="str">
        <f t="shared" si="164"/>
        <v xml:space="preserve"> </v>
      </c>
      <c r="M385" s="34" t="str">
        <f t="shared" si="162"/>
        <v xml:space="preserve"> </v>
      </c>
      <c r="N385" s="34" t="str">
        <f t="shared" si="167"/>
        <v xml:space="preserve"> </v>
      </c>
      <c r="O385" s="34" t="str">
        <f t="shared" si="159"/>
        <v xml:space="preserve"> </v>
      </c>
      <c r="P385" s="34"/>
      <c r="Q385" s="34" t="str">
        <f t="shared" si="165"/>
        <v xml:space="preserve"> </v>
      </c>
      <c r="R385" s="34">
        <f>IF(G385="Covid-19 Crisis Grant",H385," ")</f>
        <v>25000</v>
      </c>
      <c r="S385" s="34"/>
      <c r="T385" s="35">
        <f t="shared" ref="T385:T391" si="168">SUM(I385:R385)</f>
        <v>25000</v>
      </c>
    </row>
    <row r="386" spans="1:21" s="39" customFormat="1" ht="27.6" x14ac:dyDescent="0.3">
      <c r="A386" s="36"/>
      <c r="B386" s="31" t="s">
        <v>493</v>
      </c>
      <c r="C386" s="37" t="s">
        <v>131</v>
      </c>
      <c r="D386" s="38" t="s">
        <v>130</v>
      </c>
      <c r="E386" s="31" t="s">
        <v>12</v>
      </c>
      <c r="F386" s="31" t="s">
        <v>538</v>
      </c>
      <c r="G386" s="32" t="s">
        <v>397</v>
      </c>
      <c r="H386" s="33">
        <v>7469</v>
      </c>
      <c r="I386" s="34" t="str">
        <f t="shared" si="166"/>
        <v xml:space="preserve"> </v>
      </c>
      <c r="J386" s="34">
        <v>7069</v>
      </c>
      <c r="K386" s="34" t="str">
        <f>IF(G386="Indigenous Content",H386," ")</f>
        <v xml:space="preserve"> </v>
      </c>
      <c r="L386" s="34">
        <v>400</v>
      </c>
      <c r="M386" s="34" t="str">
        <f t="shared" si="162"/>
        <v xml:space="preserve"> </v>
      </c>
      <c r="N386" s="34" t="str">
        <f t="shared" si="167"/>
        <v xml:space="preserve"> </v>
      </c>
      <c r="O386" s="34" t="str">
        <f t="shared" si="159"/>
        <v xml:space="preserve"> </v>
      </c>
      <c r="P386" s="34"/>
      <c r="Q386" s="34" t="str">
        <f>IF(G386="General Content",H386," ")</f>
        <v xml:space="preserve"> </v>
      </c>
      <c r="R386" s="34"/>
      <c r="S386" s="34"/>
      <c r="T386" s="41">
        <f t="shared" si="168"/>
        <v>7469</v>
      </c>
    </row>
    <row r="387" spans="1:21" s="39" customFormat="1" x14ac:dyDescent="0.3">
      <c r="A387" s="36"/>
      <c r="B387" s="31"/>
      <c r="C387" s="37"/>
      <c r="D387" s="38" t="s">
        <v>130</v>
      </c>
      <c r="E387" s="31" t="s">
        <v>5</v>
      </c>
      <c r="F387" s="31" t="s">
        <v>2</v>
      </c>
      <c r="G387" s="32" t="s">
        <v>11</v>
      </c>
      <c r="H387" s="33">
        <v>25000</v>
      </c>
      <c r="I387" s="34" t="str">
        <f t="shared" si="166"/>
        <v xml:space="preserve"> </v>
      </c>
      <c r="J387" s="34">
        <f>IF(G387="Ethnic",H387," ")</f>
        <v>25000</v>
      </c>
      <c r="K387" s="34" t="str">
        <f>IF(G387="Indigenous",H387," ")</f>
        <v xml:space="preserve"> </v>
      </c>
      <c r="L387" s="34" t="str">
        <f>IF(G387="RPH",H387," ")</f>
        <v xml:space="preserve"> </v>
      </c>
      <c r="M387" s="34" t="str">
        <f t="shared" si="162"/>
        <v xml:space="preserve"> </v>
      </c>
      <c r="N387" s="34" t="str">
        <f t="shared" si="167"/>
        <v xml:space="preserve"> </v>
      </c>
      <c r="O387" s="34" t="str">
        <f t="shared" si="159"/>
        <v xml:space="preserve"> </v>
      </c>
      <c r="P387" s="34"/>
      <c r="Q387" s="34" t="str">
        <f>IF(G387="General D&amp;O",H387," ")</f>
        <v xml:space="preserve"> </v>
      </c>
      <c r="R387" s="34" t="str">
        <f>IF(G387="Covid-19 Crisis Grant",H387," ")</f>
        <v xml:space="preserve"> </v>
      </c>
      <c r="S387" s="34"/>
      <c r="T387" s="35">
        <f t="shared" si="168"/>
        <v>25000</v>
      </c>
    </row>
    <row r="388" spans="1:21" s="39" customFormat="1" x14ac:dyDescent="0.3">
      <c r="A388" s="36"/>
      <c r="B388" s="31"/>
      <c r="C388" s="37"/>
      <c r="D388" s="38" t="s">
        <v>130</v>
      </c>
      <c r="E388" s="31" t="s">
        <v>1</v>
      </c>
      <c r="F388" s="31" t="s">
        <v>2</v>
      </c>
      <c r="G388" s="32" t="s">
        <v>11</v>
      </c>
      <c r="H388" s="33">
        <v>4506</v>
      </c>
      <c r="I388" s="34" t="str">
        <f t="shared" si="166"/>
        <v xml:space="preserve"> </v>
      </c>
      <c r="J388" s="34">
        <v>3579</v>
      </c>
      <c r="K388" s="34" t="str">
        <f>IF(G388="Indigenous",H388," ")</f>
        <v xml:space="preserve"> </v>
      </c>
      <c r="L388" s="34">
        <v>802</v>
      </c>
      <c r="M388" s="34" t="str">
        <f t="shared" si="162"/>
        <v xml:space="preserve"> </v>
      </c>
      <c r="N388" s="34" t="str">
        <f t="shared" si="167"/>
        <v xml:space="preserve"> </v>
      </c>
      <c r="O388" s="34" t="str">
        <f t="shared" si="159"/>
        <v xml:space="preserve"> </v>
      </c>
      <c r="P388" s="34"/>
      <c r="Q388" s="34" t="str">
        <f>IF(G388="General D&amp;O",H388," ")</f>
        <v xml:space="preserve"> </v>
      </c>
      <c r="R388" s="34">
        <v>125</v>
      </c>
      <c r="S388" s="34"/>
      <c r="T388" s="35">
        <f t="shared" si="168"/>
        <v>4506</v>
      </c>
    </row>
    <row r="389" spans="1:21" s="39" customFormat="1" ht="27.6" x14ac:dyDescent="0.3">
      <c r="A389" s="36"/>
      <c r="B389" s="31" t="s">
        <v>675</v>
      </c>
      <c r="C389" s="37" t="s">
        <v>132</v>
      </c>
      <c r="D389" s="38" t="s">
        <v>133</v>
      </c>
      <c r="E389" s="31" t="s">
        <v>12</v>
      </c>
      <c r="F389" s="31" t="s">
        <v>538</v>
      </c>
      <c r="G389" s="32" t="s">
        <v>400</v>
      </c>
      <c r="H389" s="33">
        <v>534</v>
      </c>
      <c r="I389" s="34" t="str">
        <f t="shared" si="166"/>
        <v xml:space="preserve"> </v>
      </c>
      <c r="J389" s="34" t="str">
        <f>IF(G389="Ethnic Content",H389," ")</f>
        <v xml:space="preserve"> </v>
      </c>
      <c r="K389" s="34" t="str">
        <f>IF(G389="Indigenous Content",H389," ")</f>
        <v xml:space="preserve"> </v>
      </c>
      <c r="L389" s="34">
        <f>IF(G389="RPH Content",H389," ")</f>
        <v>534</v>
      </c>
      <c r="M389" s="34" t="str">
        <f t="shared" si="162"/>
        <v xml:space="preserve"> </v>
      </c>
      <c r="N389" s="34" t="str">
        <f t="shared" si="167"/>
        <v xml:space="preserve"> </v>
      </c>
      <c r="O389" s="34" t="str">
        <f t="shared" ref="O389:O410" si="169">IF(G389="Training Business",H389," ")</f>
        <v xml:space="preserve"> </v>
      </c>
      <c r="P389" s="34"/>
      <c r="Q389" s="34" t="str">
        <f>IF(G389="General Content",H389," ")</f>
        <v xml:space="preserve"> </v>
      </c>
      <c r="R389" s="34"/>
      <c r="S389" s="34"/>
      <c r="T389" s="41">
        <f t="shared" si="168"/>
        <v>534</v>
      </c>
    </row>
    <row r="390" spans="1:21" s="39" customFormat="1" x14ac:dyDescent="0.3">
      <c r="A390" s="36"/>
      <c r="B390" s="31"/>
      <c r="C390" s="37"/>
      <c r="D390" s="38" t="s">
        <v>133</v>
      </c>
      <c r="E390" s="31" t="s">
        <v>5</v>
      </c>
      <c r="F390" s="31" t="s">
        <v>2</v>
      </c>
      <c r="G390" s="32" t="s">
        <v>134</v>
      </c>
      <c r="H390" s="33">
        <v>7340</v>
      </c>
      <c r="I390" s="34" t="str">
        <f t="shared" si="166"/>
        <v xml:space="preserve"> </v>
      </c>
      <c r="J390" s="34" t="str">
        <f>IF(G390="Ethnic",H390," ")</f>
        <v xml:space="preserve"> </v>
      </c>
      <c r="K390" s="34" t="str">
        <f>IF(G390="Indigenous",H390," ")</f>
        <v xml:space="preserve"> </v>
      </c>
      <c r="L390" s="34">
        <f>IF(G390="RPH",H390," ")</f>
        <v>7340</v>
      </c>
      <c r="M390" s="34" t="str">
        <f t="shared" si="162"/>
        <v xml:space="preserve"> </v>
      </c>
      <c r="N390" s="34" t="str">
        <f t="shared" si="167"/>
        <v xml:space="preserve"> </v>
      </c>
      <c r="O390" s="34" t="str">
        <f t="shared" si="169"/>
        <v xml:space="preserve"> </v>
      </c>
      <c r="P390" s="34"/>
      <c r="Q390" s="34" t="str">
        <f>IF(G390="General D&amp;O",H390," ")</f>
        <v xml:space="preserve"> </v>
      </c>
      <c r="R390" s="34" t="str">
        <f>IF(G390="Covid-19 Crisis Grant",H390," ")</f>
        <v xml:space="preserve"> </v>
      </c>
      <c r="S390" s="34"/>
      <c r="T390" s="35">
        <f t="shared" si="168"/>
        <v>7340</v>
      </c>
    </row>
    <row r="391" spans="1:21" s="39" customFormat="1" ht="27.6" x14ac:dyDescent="0.3">
      <c r="A391" s="36"/>
      <c r="B391" s="31" t="s">
        <v>674</v>
      </c>
      <c r="C391" s="37" t="s">
        <v>135</v>
      </c>
      <c r="D391" s="38" t="s">
        <v>130</v>
      </c>
      <c r="E391" s="31" t="s">
        <v>5</v>
      </c>
      <c r="F391" s="31" t="s">
        <v>2</v>
      </c>
      <c r="G391" s="32" t="s">
        <v>408</v>
      </c>
      <c r="H391" s="33">
        <v>5000</v>
      </c>
      <c r="I391" s="34" t="str">
        <f t="shared" si="166"/>
        <v xml:space="preserve"> </v>
      </c>
      <c r="J391" s="34" t="str">
        <f>IF(G391="Ethnic",H391," ")</f>
        <v xml:space="preserve"> </v>
      </c>
      <c r="K391" s="34" t="str">
        <f>IF(G391="Indigenous",H391," ")</f>
        <v xml:space="preserve"> </v>
      </c>
      <c r="L391" s="34" t="str">
        <f>IF(G391="RPH",H391," ")</f>
        <v xml:space="preserve"> </v>
      </c>
      <c r="M391" s="34" t="str">
        <f t="shared" si="162"/>
        <v xml:space="preserve"> </v>
      </c>
      <c r="N391" s="34" t="str">
        <f t="shared" si="167"/>
        <v xml:space="preserve"> </v>
      </c>
      <c r="O391" s="34" t="str">
        <f t="shared" si="169"/>
        <v xml:space="preserve"> </v>
      </c>
      <c r="P391" s="34"/>
      <c r="Q391" s="34" t="str">
        <f>IF(G391="General D&amp;O",H391," ")</f>
        <v xml:space="preserve"> </v>
      </c>
      <c r="R391" s="34">
        <f>IF(G391="Covid-19 Crisis Grant",H391," ")</f>
        <v>5000</v>
      </c>
      <c r="S391" s="34"/>
      <c r="T391" s="35">
        <f t="shared" si="168"/>
        <v>5000</v>
      </c>
    </row>
    <row r="392" spans="1:21" s="39" customFormat="1" ht="27.6" x14ac:dyDescent="0.3">
      <c r="A392" s="40"/>
      <c r="B392" s="31" t="s">
        <v>673</v>
      </c>
      <c r="C392" s="37" t="s">
        <v>137</v>
      </c>
      <c r="D392" s="38" t="s">
        <v>130</v>
      </c>
      <c r="E392" s="31" t="s">
        <v>9</v>
      </c>
      <c r="F392" s="31" t="s">
        <v>136</v>
      </c>
      <c r="G392" s="32" t="s">
        <v>391</v>
      </c>
      <c r="H392" s="33">
        <v>68705</v>
      </c>
      <c r="I392" s="34">
        <v>8705</v>
      </c>
      <c r="J392" s="34">
        <v>60000</v>
      </c>
      <c r="K392" s="34" t="str">
        <f>IF(G392="Indigenous D&amp;O",H392," ")</f>
        <v xml:space="preserve"> </v>
      </c>
      <c r="L392" s="34" t="str">
        <f>IF(G392="RPH",H392," ")</f>
        <v xml:space="preserve"> </v>
      </c>
      <c r="M392" s="34" t="str">
        <f t="shared" si="162"/>
        <v xml:space="preserve"> </v>
      </c>
      <c r="N392" s="34" t="str">
        <f t="shared" si="167"/>
        <v xml:space="preserve"> </v>
      </c>
      <c r="O392" s="34" t="str">
        <f t="shared" si="169"/>
        <v xml:space="preserve"> </v>
      </c>
      <c r="P392" s="34"/>
      <c r="Q392" s="34" t="str">
        <f>IF(G392="General D&amp;O",H392," ")</f>
        <v xml:space="preserve"> </v>
      </c>
      <c r="R392" s="34"/>
      <c r="S392" s="34"/>
      <c r="T392" s="35">
        <f>H392</f>
        <v>68705</v>
      </c>
    </row>
    <row r="393" spans="1:21" s="39" customFormat="1" ht="41.4" x14ac:dyDescent="0.3">
      <c r="A393" s="36"/>
      <c r="B393" s="31"/>
      <c r="C393" s="37"/>
      <c r="D393" s="38"/>
      <c r="E393" s="31" t="s">
        <v>12</v>
      </c>
      <c r="F393" s="31" t="s">
        <v>671</v>
      </c>
      <c r="G393" s="32" t="s">
        <v>397</v>
      </c>
      <c r="H393" s="33">
        <v>149811</v>
      </c>
      <c r="I393" s="34" t="str">
        <f t="shared" si="166"/>
        <v xml:space="preserve"> </v>
      </c>
      <c r="J393" s="34">
        <v>32302</v>
      </c>
      <c r="K393" s="34">
        <v>65481</v>
      </c>
      <c r="L393" s="34" t="str">
        <f>IF(G393="RPH Content",H393," ")</f>
        <v xml:space="preserve"> </v>
      </c>
      <c r="M393" s="34" t="str">
        <f t="shared" si="162"/>
        <v xml:space="preserve"> </v>
      </c>
      <c r="N393" s="34" t="str">
        <f t="shared" si="167"/>
        <v xml:space="preserve"> </v>
      </c>
      <c r="O393" s="34" t="str">
        <f t="shared" si="169"/>
        <v xml:space="preserve"> </v>
      </c>
      <c r="P393" s="34"/>
      <c r="Q393" s="34">
        <v>52028</v>
      </c>
      <c r="R393" s="34"/>
      <c r="S393" s="34"/>
      <c r="T393" s="41">
        <f t="shared" ref="T393:T397" si="170">SUM(I393:R393)</f>
        <v>149811</v>
      </c>
    </row>
    <row r="394" spans="1:21" s="39" customFormat="1" ht="96.6" x14ac:dyDescent="0.3">
      <c r="A394" s="36"/>
      <c r="B394" s="31"/>
      <c r="C394" s="37"/>
      <c r="D394" s="38"/>
      <c r="E394" s="31" t="s">
        <v>138</v>
      </c>
      <c r="F394" s="31" t="s">
        <v>668</v>
      </c>
      <c r="G394" s="32" t="s">
        <v>398</v>
      </c>
      <c r="H394" s="33">
        <f>17660*2</f>
        <v>35320</v>
      </c>
      <c r="I394" s="34" t="str">
        <f t="shared" si="166"/>
        <v xml:space="preserve"> </v>
      </c>
      <c r="J394" s="34" t="str">
        <f>IF(G394="Ethnic Content",H394," ")</f>
        <v xml:space="preserve"> </v>
      </c>
      <c r="K394" s="34" t="str">
        <f>IF(G394="Indigenous Content",H394," ")</f>
        <v xml:space="preserve"> </v>
      </c>
      <c r="L394" s="34" t="str">
        <f>IF(G394="RPH Content",H394," ")</f>
        <v xml:space="preserve"> </v>
      </c>
      <c r="M394" s="34" t="str">
        <f t="shared" si="162"/>
        <v xml:space="preserve"> </v>
      </c>
      <c r="N394" s="34" t="str">
        <f t="shared" si="167"/>
        <v xml:space="preserve"> </v>
      </c>
      <c r="O394" s="34" t="str">
        <f t="shared" si="169"/>
        <v xml:space="preserve"> </v>
      </c>
      <c r="P394" s="34"/>
      <c r="Q394" s="34">
        <f>IF(G394="General Content",H394," ")</f>
        <v>35320</v>
      </c>
      <c r="R394" s="34"/>
      <c r="S394" s="34"/>
      <c r="T394" s="41">
        <f t="shared" si="170"/>
        <v>35320</v>
      </c>
      <c r="U394" s="49"/>
    </row>
    <row r="395" spans="1:21" s="39" customFormat="1" x14ac:dyDescent="0.3">
      <c r="A395" s="36"/>
      <c r="B395" s="31"/>
      <c r="C395" s="37"/>
      <c r="D395" s="38"/>
      <c r="E395" s="31" t="s">
        <v>139</v>
      </c>
      <c r="F395" s="31" t="s">
        <v>669</v>
      </c>
      <c r="G395" s="32" t="s">
        <v>399</v>
      </c>
      <c r="H395" s="33">
        <v>23898</v>
      </c>
      <c r="I395" s="34" t="str">
        <f t="shared" si="166"/>
        <v xml:space="preserve"> </v>
      </c>
      <c r="J395" s="34" t="str">
        <f>IF(G395="Ethnic Content",H395," ")</f>
        <v xml:space="preserve"> </v>
      </c>
      <c r="K395" s="34">
        <f>IF(G395="Indigenous Content",H395," ")</f>
        <v>23898</v>
      </c>
      <c r="L395" s="34" t="str">
        <f>IF(G395="RPH Content",H395," ")</f>
        <v xml:space="preserve"> </v>
      </c>
      <c r="M395" s="34" t="str">
        <f t="shared" si="162"/>
        <v xml:space="preserve"> </v>
      </c>
      <c r="N395" s="34" t="str">
        <f t="shared" si="167"/>
        <v xml:space="preserve"> </v>
      </c>
      <c r="O395" s="34" t="str">
        <f t="shared" si="169"/>
        <v xml:space="preserve"> </v>
      </c>
      <c r="P395" s="34"/>
      <c r="Q395" s="34" t="str">
        <f>IF(G395="General Content",H395," ")</f>
        <v xml:space="preserve"> </v>
      </c>
      <c r="R395" s="34"/>
      <c r="S395" s="34"/>
      <c r="T395" s="41">
        <f t="shared" si="170"/>
        <v>23898</v>
      </c>
    </row>
    <row r="396" spans="1:21" s="39" customFormat="1" x14ac:dyDescent="0.3">
      <c r="A396" s="36"/>
      <c r="B396" s="31"/>
      <c r="C396" s="37"/>
      <c r="D396" s="38"/>
      <c r="E396" s="31" t="s">
        <v>5</v>
      </c>
      <c r="F396" s="31" t="s">
        <v>2</v>
      </c>
      <c r="G396" s="32" t="s">
        <v>11</v>
      </c>
      <c r="H396" s="33">
        <v>5000</v>
      </c>
      <c r="I396" s="34" t="str">
        <f t="shared" si="166"/>
        <v xml:space="preserve"> </v>
      </c>
      <c r="J396" s="34">
        <f>IF(G396="Ethnic",H396," ")</f>
        <v>5000</v>
      </c>
      <c r="K396" s="34" t="str">
        <f>IF(G396="Indigenous",H396," ")</f>
        <v xml:space="preserve"> </v>
      </c>
      <c r="L396" s="34" t="str">
        <f t="shared" ref="L396:L400" si="171">IF(G396="RPH",H396," ")</f>
        <v xml:space="preserve"> </v>
      </c>
      <c r="M396" s="34" t="str">
        <f t="shared" si="162"/>
        <v xml:space="preserve"> </v>
      </c>
      <c r="N396" s="34" t="str">
        <f t="shared" si="167"/>
        <v xml:space="preserve"> </v>
      </c>
      <c r="O396" s="34" t="str">
        <f t="shared" si="169"/>
        <v xml:space="preserve"> </v>
      </c>
      <c r="P396" s="34"/>
      <c r="Q396" s="34" t="str">
        <f t="shared" ref="Q396:Q400" si="172">IF(G396="General D&amp;O",H396," ")</f>
        <v xml:space="preserve"> </v>
      </c>
      <c r="R396" s="34" t="str">
        <f>IF(G396="Covid-19 Crisis Grant",H396," ")</f>
        <v xml:space="preserve"> </v>
      </c>
      <c r="S396" s="34"/>
      <c r="T396" s="35">
        <f t="shared" si="170"/>
        <v>5000</v>
      </c>
    </row>
    <row r="397" spans="1:21" s="39" customFormat="1" x14ac:dyDescent="0.3">
      <c r="A397" s="36"/>
      <c r="B397" s="31"/>
      <c r="C397" s="37"/>
      <c r="D397" s="38"/>
      <c r="E397" s="31" t="s">
        <v>1</v>
      </c>
      <c r="F397" s="31" t="s">
        <v>2</v>
      </c>
      <c r="G397" s="32" t="s">
        <v>408</v>
      </c>
      <c r="H397" s="33">
        <v>24367</v>
      </c>
      <c r="I397" s="34" t="str">
        <f t="shared" si="166"/>
        <v xml:space="preserve"> </v>
      </c>
      <c r="J397" s="34">
        <v>15309</v>
      </c>
      <c r="K397" s="34">
        <v>3689</v>
      </c>
      <c r="L397" s="34" t="str">
        <f t="shared" si="171"/>
        <v xml:space="preserve"> </v>
      </c>
      <c r="M397" s="34" t="str">
        <f t="shared" si="162"/>
        <v xml:space="preserve"> </v>
      </c>
      <c r="N397" s="34" t="str">
        <f t="shared" si="167"/>
        <v xml:space="preserve"> </v>
      </c>
      <c r="O397" s="34" t="str">
        <f t="shared" si="169"/>
        <v xml:space="preserve"> </v>
      </c>
      <c r="P397" s="34"/>
      <c r="Q397" s="34" t="str">
        <f t="shared" si="172"/>
        <v xml:space="preserve"> </v>
      </c>
      <c r="R397" s="34">
        <v>5369</v>
      </c>
      <c r="S397" s="34"/>
      <c r="T397" s="35">
        <f t="shared" si="170"/>
        <v>24367</v>
      </c>
    </row>
    <row r="398" spans="1:21" s="39" customFormat="1" ht="27.6" x14ac:dyDescent="0.3">
      <c r="A398" s="40"/>
      <c r="B398" s="31" t="s">
        <v>494</v>
      </c>
      <c r="C398" s="37" t="s">
        <v>140</v>
      </c>
      <c r="D398" s="38" t="s">
        <v>130</v>
      </c>
      <c r="E398" s="31" t="s">
        <v>9</v>
      </c>
      <c r="F398" s="31" t="s">
        <v>670</v>
      </c>
      <c r="G398" s="32" t="s">
        <v>393</v>
      </c>
      <c r="H398" s="33">
        <v>10000</v>
      </c>
      <c r="I398" s="34" t="str">
        <f t="shared" si="166"/>
        <v xml:space="preserve"> </v>
      </c>
      <c r="J398" s="34" t="str">
        <f>IF(G398="Ethnic D&amp;O",H398," ")</f>
        <v xml:space="preserve"> </v>
      </c>
      <c r="K398" s="34" t="str">
        <f>IF(G398="Indigenous D&amp;O",H398," ")</f>
        <v xml:space="preserve"> </v>
      </c>
      <c r="L398" s="34" t="str">
        <f t="shared" si="171"/>
        <v xml:space="preserve"> </v>
      </c>
      <c r="M398" s="34" t="str">
        <f t="shared" si="162"/>
        <v xml:space="preserve"> </v>
      </c>
      <c r="N398" s="34" t="str">
        <f t="shared" si="167"/>
        <v xml:space="preserve"> </v>
      </c>
      <c r="O398" s="34" t="str">
        <f t="shared" si="169"/>
        <v xml:space="preserve"> </v>
      </c>
      <c r="P398" s="34"/>
      <c r="Q398" s="34">
        <f t="shared" si="172"/>
        <v>10000</v>
      </c>
      <c r="R398" s="34"/>
      <c r="S398" s="34"/>
      <c r="T398" s="35">
        <f>H398</f>
        <v>10000</v>
      </c>
    </row>
    <row r="399" spans="1:21" s="39" customFormat="1" x14ac:dyDescent="0.3">
      <c r="A399" s="36"/>
      <c r="B399" s="31"/>
      <c r="C399" s="37"/>
      <c r="D399" s="38"/>
      <c r="E399" s="31" t="s">
        <v>5</v>
      </c>
      <c r="F399" s="31" t="s">
        <v>2</v>
      </c>
      <c r="G399" s="32" t="s">
        <v>408</v>
      </c>
      <c r="H399" s="33">
        <v>23954</v>
      </c>
      <c r="I399" s="34" t="str">
        <f t="shared" si="166"/>
        <v xml:space="preserve"> </v>
      </c>
      <c r="J399" s="34" t="str">
        <f>IF(G399="Ethnic",H399," ")</f>
        <v xml:space="preserve"> </v>
      </c>
      <c r="K399" s="34" t="str">
        <f>IF(G399="Indigenous",H399," ")</f>
        <v xml:space="preserve"> </v>
      </c>
      <c r="L399" s="34" t="str">
        <f t="shared" si="171"/>
        <v xml:space="preserve"> </v>
      </c>
      <c r="M399" s="34" t="str">
        <f t="shared" si="162"/>
        <v xml:space="preserve"> </v>
      </c>
      <c r="N399" s="34" t="str">
        <f t="shared" si="167"/>
        <v xml:space="preserve"> </v>
      </c>
      <c r="O399" s="34" t="str">
        <f t="shared" si="169"/>
        <v xml:space="preserve"> </v>
      </c>
      <c r="P399" s="34"/>
      <c r="Q399" s="34" t="str">
        <f t="shared" si="172"/>
        <v xml:space="preserve"> </v>
      </c>
      <c r="R399" s="34">
        <f>IF(G399="Covid-19 Crisis Grant",H399," ")</f>
        <v>23954</v>
      </c>
      <c r="S399" s="34"/>
      <c r="T399" s="35">
        <f>SUM(I399:R399)</f>
        <v>23954</v>
      </c>
    </row>
    <row r="400" spans="1:21" s="39" customFormat="1" ht="41.4" x14ac:dyDescent="0.3">
      <c r="A400" s="40"/>
      <c r="B400" s="31" t="s">
        <v>672</v>
      </c>
      <c r="C400" s="37" t="s">
        <v>141</v>
      </c>
      <c r="D400" s="38" t="s">
        <v>130</v>
      </c>
      <c r="E400" s="31" t="s">
        <v>9</v>
      </c>
      <c r="F400" s="31" t="s">
        <v>495</v>
      </c>
      <c r="G400" s="32" t="s">
        <v>390</v>
      </c>
      <c r="H400" s="33">
        <v>38000</v>
      </c>
      <c r="I400" s="34" t="str">
        <f t="shared" si="166"/>
        <v xml:space="preserve"> </v>
      </c>
      <c r="J400" s="34">
        <f>IF(G400="Ethnic D&amp;O",H400," ")</f>
        <v>38000</v>
      </c>
      <c r="K400" s="34" t="str">
        <f>IF(G400="Indigenous D&amp;O",H400," ")</f>
        <v xml:space="preserve"> </v>
      </c>
      <c r="L400" s="34" t="str">
        <f t="shared" si="171"/>
        <v xml:space="preserve"> </v>
      </c>
      <c r="M400" s="34" t="str">
        <f t="shared" si="162"/>
        <v xml:space="preserve"> </v>
      </c>
      <c r="N400" s="34" t="str">
        <f t="shared" si="167"/>
        <v xml:space="preserve"> </v>
      </c>
      <c r="O400" s="34" t="str">
        <f t="shared" si="169"/>
        <v xml:space="preserve"> </v>
      </c>
      <c r="P400" s="34"/>
      <c r="Q400" s="34" t="str">
        <f t="shared" si="172"/>
        <v xml:space="preserve"> </v>
      </c>
      <c r="R400" s="34"/>
      <c r="S400" s="34"/>
      <c r="T400" s="35">
        <f>H400</f>
        <v>38000</v>
      </c>
    </row>
    <row r="401" spans="1:20" s="39" customFormat="1" ht="27.6" x14ac:dyDescent="0.3">
      <c r="A401" s="36"/>
      <c r="B401" s="31"/>
      <c r="C401" s="37"/>
      <c r="D401" s="38"/>
      <c r="E401" s="31" t="s">
        <v>12</v>
      </c>
      <c r="F401" s="31" t="s">
        <v>538</v>
      </c>
      <c r="G401" s="32" t="s">
        <v>399</v>
      </c>
      <c r="H401" s="33">
        <v>44377</v>
      </c>
      <c r="I401" s="34" t="str">
        <f t="shared" si="166"/>
        <v xml:space="preserve"> </v>
      </c>
      <c r="J401" s="34">
        <v>17226</v>
      </c>
      <c r="K401" s="34">
        <v>26054</v>
      </c>
      <c r="L401" s="34">
        <v>1097</v>
      </c>
      <c r="M401" s="34" t="str">
        <f t="shared" si="162"/>
        <v xml:space="preserve"> </v>
      </c>
      <c r="N401" s="34" t="str">
        <f t="shared" si="167"/>
        <v xml:space="preserve"> </v>
      </c>
      <c r="O401" s="34" t="str">
        <f t="shared" si="169"/>
        <v xml:space="preserve"> </v>
      </c>
      <c r="P401" s="34"/>
      <c r="Q401" s="34" t="str">
        <f>IF(G401="General Content",H401," ")</f>
        <v xml:space="preserve"> </v>
      </c>
      <c r="R401" s="34"/>
      <c r="S401" s="34"/>
      <c r="T401" s="41">
        <f t="shared" ref="T401:T405" si="173">SUM(I401:R401)</f>
        <v>44377</v>
      </c>
    </row>
    <row r="402" spans="1:20" s="39" customFormat="1" x14ac:dyDescent="0.3">
      <c r="A402" s="36"/>
      <c r="B402" s="31"/>
      <c r="C402" s="37"/>
      <c r="D402" s="38"/>
      <c r="E402" s="31" t="s">
        <v>5</v>
      </c>
      <c r="F402" s="31" t="s">
        <v>2</v>
      </c>
      <c r="G402" s="32" t="s">
        <v>11</v>
      </c>
      <c r="H402" s="33">
        <v>12713</v>
      </c>
      <c r="I402" s="34" t="str">
        <f t="shared" si="166"/>
        <v xml:space="preserve"> </v>
      </c>
      <c r="J402" s="34">
        <f>IF(G402="Ethnic",H402," ")</f>
        <v>12713</v>
      </c>
      <c r="K402" s="34" t="str">
        <f>IF(G402="Indigenous",H402," ")</f>
        <v xml:space="preserve"> </v>
      </c>
      <c r="L402" s="34" t="str">
        <f t="shared" ref="L402:L409" si="174">IF(G402="RPH",H402," ")</f>
        <v xml:space="preserve"> </v>
      </c>
      <c r="M402" s="34" t="str">
        <f t="shared" si="162"/>
        <v xml:space="preserve"> </v>
      </c>
      <c r="N402" s="34" t="str">
        <f t="shared" si="167"/>
        <v xml:space="preserve"> </v>
      </c>
      <c r="O402" s="34" t="str">
        <f t="shared" si="169"/>
        <v xml:space="preserve"> </v>
      </c>
      <c r="P402" s="34"/>
      <c r="Q402" s="34" t="str">
        <f t="shared" ref="Q402:Q409" si="175">IF(G402="General D&amp;O",H402," ")</f>
        <v xml:space="preserve"> </v>
      </c>
      <c r="R402" s="34" t="str">
        <f>IF(G402="Covid-19 Crisis Grant",H402," ")</f>
        <v xml:space="preserve"> </v>
      </c>
      <c r="S402" s="34"/>
      <c r="T402" s="35">
        <f t="shared" si="173"/>
        <v>12713</v>
      </c>
    </row>
    <row r="403" spans="1:20" s="39" customFormat="1" ht="27.6" x14ac:dyDescent="0.3">
      <c r="A403" s="36"/>
      <c r="B403" s="31" t="s">
        <v>496</v>
      </c>
      <c r="C403" s="37" t="s">
        <v>142</v>
      </c>
      <c r="D403" s="38" t="s">
        <v>130</v>
      </c>
      <c r="E403" s="31" t="s">
        <v>5</v>
      </c>
      <c r="F403" s="31" t="s">
        <v>2</v>
      </c>
      <c r="G403" s="32" t="s">
        <v>408</v>
      </c>
      <c r="H403" s="33">
        <v>19012</v>
      </c>
      <c r="I403" s="34" t="str">
        <f t="shared" si="166"/>
        <v xml:space="preserve"> </v>
      </c>
      <c r="J403" s="34" t="str">
        <f>IF(G403="Ethnic",H403," ")</f>
        <v xml:space="preserve"> </v>
      </c>
      <c r="K403" s="34" t="str">
        <f>IF(G403="Indigenous",H403," ")</f>
        <v xml:space="preserve"> </v>
      </c>
      <c r="L403" s="34" t="str">
        <f t="shared" si="174"/>
        <v xml:space="preserve"> </v>
      </c>
      <c r="M403" s="34" t="str">
        <f t="shared" si="162"/>
        <v xml:space="preserve"> </v>
      </c>
      <c r="N403" s="34" t="str">
        <f t="shared" si="167"/>
        <v xml:space="preserve"> </v>
      </c>
      <c r="O403" s="34" t="str">
        <f t="shared" si="169"/>
        <v xml:space="preserve"> </v>
      </c>
      <c r="P403" s="34"/>
      <c r="Q403" s="34" t="str">
        <f t="shared" si="175"/>
        <v xml:space="preserve"> </v>
      </c>
      <c r="R403" s="34">
        <f>IF(G403="Covid-19 Crisis Grant",H403," ")</f>
        <v>19012</v>
      </c>
      <c r="S403" s="34"/>
      <c r="T403" s="35">
        <f t="shared" si="173"/>
        <v>19012</v>
      </c>
    </row>
    <row r="404" spans="1:20" s="39" customFormat="1" x14ac:dyDescent="0.3">
      <c r="A404" s="36"/>
      <c r="B404" s="31" t="s">
        <v>689</v>
      </c>
      <c r="C404" s="37" t="s">
        <v>143</v>
      </c>
      <c r="D404" s="38" t="s">
        <v>130</v>
      </c>
      <c r="E404" s="31" t="s">
        <v>5</v>
      </c>
      <c r="F404" s="31" t="s">
        <v>2</v>
      </c>
      <c r="G404" s="32" t="s">
        <v>408</v>
      </c>
      <c r="H404" s="33">
        <v>5000</v>
      </c>
      <c r="I404" s="34" t="str">
        <f t="shared" si="166"/>
        <v xml:space="preserve"> </v>
      </c>
      <c r="J404" s="34" t="str">
        <f>IF(G404="Ethnic",H404," ")</f>
        <v xml:space="preserve"> </v>
      </c>
      <c r="K404" s="34" t="str">
        <f>IF(G404="Indigenous",H404," ")</f>
        <v xml:space="preserve"> </v>
      </c>
      <c r="L404" s="34" t="str">
        <f t="shared" si="174"/>
        <v xml:space="preserve"> </v>
      </c>
      <c r="M404" s="34" t="str">
        <f t="shared" si="162"/>
        <v xml:space="preserve"> </v>
      </c>
      <c r="N404" s="34" t="str">
        <f t="shared" si="167"/>
        <v xml:space="preserve"> </v>
      </c>
      <c r="O404" s="34" t="str">
        <f t="shared" si="169"/>
        <v xml:space="preserve"> </v>
      </c>
      <c r="P404" s="34"/>
      <c r="Q404" s="34" t="str">
        <f t="shared" si="175"/>
        <v xml:space="preserve"> </v>
      </c>
      <c r="R404" s="34">
        <f>IF(G404="Covid-19 Crisis Grant",H404," ")</f>
        <v>5000</v>
      </c>
      <c r="S404" s="34"/>
      <c r="T404" s="35">
        <f t="shared" si="173"/>
        <v>5000</v>
      </c>
    </row>
    <row r="405" spans="1:20" s="39" customFormat="1" x14ac:dyDescent="0.3">
      <c r="A405" s="36"/>
      <c r="B405" s="31"/>
      <c r="C405" s="37" t="s">
        <v>143</v>
      </c>
      <c r="D405" s="38" t="s">
        <v>130</v>
      </c>
      <c r="E405" s="31" t="s">
        <v>1</v>
      </c>
      <c r="F405" s="31" t="s">
        <v>2</v>
      </c>
      <c r="G405" s="32" t="s">
        <v>408</v>
      </c>
      <c r="H405" s="33">
        <v>4758</v>
      </c>
      <c r="I405" s="34" t="str">
        <f t="shared" si="166"/>
        <v xml:space="preserve"> </v>
      </c>
      <c r="J405" s="34" t="str">
        <f>IF(G405="Ethnic",H405," ")</f>
        <v xml:space="preserve"> </v>
      </c>
      <c r="K405" s="34" t="str">
        <f>IF(G405="Indigenous",H405," ")</f>
        <v xml:space="preserve"> </v>
      </c>
      <c r="L405" s="34" t="str">
        <f t="shared" si="174"/>
        <v xml:space="preserve"> </v>
      </c>
      <c r="M405" s="34" t="str">
        <f t="shared" si="162"/>
        <v xml:space="preserve"> </v>
      </c>
      <c r="N405" s="34" t="str">
        <f t="shared" si="167"/>
        <v xml:space="preserve"> </v>
      </c>
      <c r="O405" s="34" t="str">
        <f t="shared" si="169"/>
        <v xml:space="preserve"> </v>
      </c>
      <c r="P405" s="34"/>
      <c r="Q405" s="34" t="str">
        <f t="shared" si="175"/>
        <v xml:space="preserve"> </v>
      </c>
      <c r="R405" s="34">
        <f>IF(G405="Covid-19 Crisis Grant",H405," ")</f>
        <v>4758</v>
      </c>
      <c r="S405" s="34"/>
      <c r="T405" s="35">
        <f t="shared" si="173"/>
        <v>4758</v>
      </c>
    </row>
    <row r="406" spans="1:20" s="39" customFormat="1" ht="27.6" x14ac:dyDescent="0.3">
      <c r="A406" s="40"/>
      <c r="B406" s="31" t="s">
        <v>497</v>
      </c>
      <c r="C406" s="37" t="s">
        <v>144</v>
      </c>
      <c r="D406" s="38" t="s">
        <v>130</v>
      </c>
      <c r="E406" s="31" t="s">
        <v>9</v>
      </c>
      <c r="F406" s="31" t="s">
        <v>498</v>
      </c>
      <c r="G406" s="32" t="s">
        <v>391</v>
      </c>
      <c r="H406" s="33">
        <v>44000</v>
      </c>
      <c r="I406" s="34">
        <f t="shared" si="166"/>
        <v>44000</v>
      </c>
      <c r="J406" s="34" t="str">
        <f>IF(G406="Ethnic D&amp;O",H406," ")</f>
        <v xml:space="preserve"> </v>
      </c>
      <c r="K406" s="34" t="str">
        <f>IF(G406="Indigenous D&amp;O",H406," ")</f>
        <v xml:space="preserve"> </v>
      </c>
      <c r="L406" s="34" t="str">
        <f t="shared" si="174"/>
        <v xml:space="preserve"> </v>
      </c>
      <c r="M406" s="34" t="str">
        <f t="shared" si="162"/>
        <v xml:space="preserve"> </v>
      </c>
      <c r="N406" s="34" t="str">
        <f t="shared" si="167"/>
        <v xml:space="preserve"> </v>
      </c>
      <c r="O406" s="34" t="str">
        <f t="shared" si="169"/>
        <v xml:space="preserve"> </v>
      </c>
      <c r="P406" s="34"/>
      <c r="Q406" s="34" t="str">
        <f t="shared" si="175"/>
        <v xml:space="preserve"> </v>
      </c>
      <c r="R406" s="34"/>
      <c r="S406" s="34"/>
      <c r="T406" s="35">
        <f>H406</f>
        <v>44000</v>
      </c>
    </row>
    <row r="407" spans="1:20" s="39" customFormat="1" x14ac:dyDescent="0.3">
      <c r="A407" s="36"/>
      <c r="B407" s="31"/>
      <c r="C407" s="37"/>
      <c r="D407" s="38"/>
      <c r="E407" s="31" t="s">
        <v>5</v>
      </c>
      <c r="F407" s="31" t="s">
        <v>2</v>
      </c>
      <c r="G407" s="32" t="s">
        <v>408</v>
      </c>
      <c r="H407" s="33">
        <v>5000</v>
      </c>
      <c r="I407" s="34" t="str">
        <f t="shared" si="166"/>
        <v xml:space="preserve"> </v>
      </c>
      <c r="J407" s="34" t="str">
        <f>IF(G407="Ethnic",H407," ")</f>
        <v xml:space="preserve"> </v>
      </c>
      <c r="K407" s="34" t="str">
        <f>IF(G407="Indigenous",H407," ")</f>
        <v xml:space="preserve"> </v>
      </c>
      <c r="L407" s="34" t="str">
        <f t="shared" si="174"/>
        <v xml:space="preserve"> </v>
      </c>
      <c r="M407" s="34" t="str">
        <f t="shared" si="162"/>
        <v xml:space="preserve"> </v>
      </c>
      <c r="N407" s="34" t="str">
        <f t="shared" si="167"/>
        <v xml:space="preserve"> </v>
      </c>
      <c r="O407" s="34" t="str">
        <f t="shared" si="169"/>
        <v xml:space="preserve"> </v>
      </c>
      <c r="P407" s="34"/>
      <c r="Q407" s="34" t="str">
        <f t="shared" si="175"/>
        <v xml:space="preserve"> </v>
      </c>
      <c r="R407" s="34">
        <f>IF(G407="Covid-19 Crisis Grant",H407," ")</f>
        <v>5000</v>
      </c>
      <c r="S407" s="34"/>
      <c r="T407" s="35">
        <f>SUM(I407:R407)</f>
        <v>5000</v>
      </c>
    </row>
    <row r="408" spans="1:20" s="39" customFormat="1" ht="27.6" x14ac:dyDescent="0.3">
      <c r="A408" s="40"/>
      <c r="B408" s="31" t="s">
        <v>145</v>
      </c>
      <c r="C408" s="37" t="s">
        <v>147</v>
      </c>
      <c r="D408" s="38" t="s">
        <v>130</v>
      </c>
      <c r="E408" s="31" t="s">
        <v>9</v>
      </c>
      <c r="F408" s="31" t="s">
        <v>146</v>
      </c>
      <c r="G408" s="32" t="s">
        <v>391</v>
      </c>
      <c r="H408" s="33">
        <v>41000</v>
      </c>
      <c r="I408" s="34">
        <f t="shared" si="166"/>
        <v>41000</v>
      </c>
      <c r="J408" s="34" t="str">
        <f>IF(G408="Ethnic D&amp;O",H408," ")</f>
        <v xml:space="preserve"> </v>
      </c>
      <c r="K408" s="34" t="str">
        <f>IF(G408="Indigenous D&amp;O",H408," ")</f>
        <v xml:space="preserve"> </v>
      </c>
      <c r="L408" s="34" t="str">
        <f t="shared" si="174"/>
        <v xml:space="preserve"> </v>
      </c>
      <c r="M408" s="34" t="str">
        <f t="shared" si="162"/>
        <v xml:space="preserve"> </v>
      </c>
      <c r="N408" s="34" t="str">
        <f t="shared" si="167"/>
        <v xml:space="preserve"> </v>
      </c>
      <c r="O408" s="34" t="str">
        <f t="shared" si="169"/>
        <v xml:space="preserve"> </v>
      </c>
      <c r="P408" s="34"/>
      <c r="Q408" s="34" t="str">
        <f t="shared" si="175"/>
        <v xml:space="preserve"> </v>
      </c>
      <c r="R408" s="34"/>
      <c r="S408" s="34"/>
      <c r="T408" s="35">
        <f>H408</f>
        <v>41000</v>
      </c>
    </row>
    <row r="409" spans="1:20" s="39" customFormat="1" ht="55.2" x14ac:dyDescent="0.3">
      <c r="A409" s="40"/>
      <c r="B409" s="31"/>
      <c r="C409" s="37"/>
      <c r="D409" s="38"/>
      <c r="E409" s="31" t="s">
        <v>21</v>
      </c>
      <c r="F409" s="31" t="s">
        <v>499</v>
      </c>
      <c r="G409" s="32" t="s">
        <v>390</v>
      </c>
      <c r="H409" s="33">
        <v>52750</v>
      </c>
      <c r="I409" s="34">
        <v>12750</v>
      </c>
      <c r="J409" s="34">
        <v>40000</v>
      </c>
      <c r="K409" s="34" t="str">
        <f>IF(G409="Indigenous D&amp;O",H409," ")</f>
        <v xml:space="preserve"> </v>
      </c>
      <c r="L409" s="34" t="str">
        <f t="shared" si="174"/>
        <v xml:space="preserve"> </v>
      </c>
      <c r="M409" s="34" t="str">
        <f t="shared" si="162"/>
        <v xml:space="preserve"> </v>
      </c>
      <c r="N409" s="34" t="str">
        <f t="shared" si="167"/>
        <v xml:space="preserve"> </v>
      </c>
      <c r="O409" s="34" t="str">
        <f t="shared" si="169"/>
        <v xml:space="preserve"> </v>
      </c>
      <c r="P409" s="34"/>
      <c r="Q409" s="34" t="str">
        <f t="shared" si="175"/>
        <v xml:space="preserve"> </v>
      </c>
      <c r="R409" s="34"/>
      <c r="S409" s="34"/>
      <c r="T409" s="35">
        <f>H409</f>
        <v>52750</v>
      </c>
    </row>
    <row r="410" spans="1:20" s="39" customFormat="1" ht="27.6" x14ac:dyDescent="0.3">
      <c r="A410" s="36"/>
      <c r="B410" s="31"/>
      <c r="C410" s="37"/>
      <c r="D410" s="38"/>
      <c r="E410" s="31" t="s">
        <v>12</v>
      </c>
      <c r="F410" s="31" t="s">
        <v>690</v>
      </c>
      <c r="G410" s="32" t="s">
        <v>397</v>
      </c>
      <c r="H410" s="33">
        <v>32341</v>
      </c>
      <c r="I410" s="34" t="str">
        <f t="shared" si="166"/>
        <v xml:space="preserve"> </v>
      </c>
      <c r="J410" s="34">
        <v>24570</v>
      </c>
      <c r="K410" s="34" t="str">
        <f>IF(G410="Indigenous Content",H410," ")</f>
        <v xml:space="preserve"> </v>
      </c>
      <c r="L410" s="34">
        <v>7771</v>
      </c>
      <c r="M410" s="34" t="str">
        <f t="shared" si="162"/>
        <v xml:space="preserve"> </v>
      </c>
      <c r="N410" s="34" t="str">
        <f t="shared" si="167"/>
        <v xml:space="preserve"> </v>
      </c>
      <c r="O410" s="34" t="str">
        <f t="shared" si="169"/>
        <v xml:space="preserve"> </v>
      </c>
      <c r="P410" s="34"/>
      <c r="Q410" s="34" t="str">
        <f>IF(G410="General Content",H410," ")</f>
        <v xml:space="preserve"> </v>
      </c>
      <c r="R410" s="34"/>
      <c r="S410" s="34"/>
      <c r="T410" s="41">
        <f t="shared" ref="T410:T418" si="176">SUM(I410:R410)</f>
        <v>32341</v>
      </c>
    </row>
    <row r="411" spans="1:20" s="39" customFormat="1" x14ac:dyDescent="0.3">
      <c r="A411" s="36"/>
      <c r="B411" s="31"/>
      <c r="C411" s="37"/>
      <c r="D411" s="38"/>
      <c r="E411" s="31" t="s">
        <v>5</v>
      </c>
      <c r="F411" s="31" t="s">
        <v>2</v>
      </c>
      <c r="G411" s="32" t="s">
        <v>11</v>
      </c>
      <c r="H411" s="33">
        <v>25000</v>
      </c>
      <c r="I411" s="34" t="str">
        <f t="shared" si="166"/>
        <v xml:space="preserve"> </v>
      </c>
      <c r="J411" s="34">
        <f>IF(G411="Ethnic",H411," ")</f>
        <v>25000</v>
      </c>
      <c r="K411" s="34" t="str">
        <f>IF(G411="Indigenous",H411," ")</f>
        <v xml:space="preserve"> </v>
      </c>
      <c r="L411" s="34" t="str">
        <f>IF(G411="RPH",H411," ")</f>
        <v xml:space="preserve"> </v>
      </c>
      <c r="M411" s="34" t="str">
        <f t="shared" si="162"/>
        <v xml:space="preserve"> </v>
      </c>
      <c r="N411" s="34" t="str">
        <f t="shared" si="167"/>
        <v xml:space="preserve"> </v>
      </c>
      <c r="O411" s="34" t="str">
        <f t="shared" ref="O411:O438" si="177">IF(G411="Training Business",H411," ")</f>
        <v xml:space="preserve"> </v>
      </c>
      <c r="P411" s="34"/>
      <c r="Q411" s="34" t="str">
        <f>IF(G411="General D&amp;O",H411," ")</f>
        <v xml:space="preserve"> </v>
      </c>
      <c r="R411" s="34" t="str">
        <f>IF(G411="Covid-19 Crisis Grant",H411," ")</f>
        <v xml:space="preserve"> </v>
      </c>
      <c r="S411" s="34"/>
      <c r="T411" s="35">
        <f t="shared" si="176"/>
        <v>25000</v>
      </c>
    </row>
    <row r="412" spans="1:20" s="39" customFormat="1" x14ac:dyDescent="0.3">
      <c r="A412" s="36"/>
      <c r="B412" s="31" t="s">
        <v>149</v>
      </c>
      <c r="C412" s="37" t="s">
        <v>150</v>
      </c>
      <c r="D412" s="38" t="s">
        <v>130</v>
      </c>
      <c r="E412" s="31" t="s">
        <v>5</v>
      </c>
      <c r="F412" s="31" t="s">
        <v>2</v>
      </c>
      <c r="G412" s="32" t="s">
        <v>408</v>
      </c>
      <c r="H412" s="33">
        <v>5000</v>
      </c>
      <c r="I412" s="34" t="str">
        <f t="shared" si="166"/>
        <v xml:space="preserve"> </v>
      </c>
      <c r="J412" s="34" t="str">
        <f>IF(G412="Ethnic",H412," ")</f>
        <v xml:space="preserve"> </v>
      </c>
      <c r="K412" s="34" t="str">
        <f>IF(G412="Indigenous",H412," ")</f>
        <v xml:space="preserve"> </v>
      </c>
      <c r="L412" s="34" t="str">
        <f>IF(G412="RPH",H412," ")</f>
        <v xml:space="preserve"> </v>
      </c>
      <c r="M412" s="34" t="str">
        <f t="shared" si="162"/>
        <v xml:space="preserve"> </v>
      </c>
      <c r="N412" s="34" t="str">
        <f t="shared" si="167"/>
        <v xml:space="preserve"> </v>
      </c>
      <c r="O412" s="34" t="str">
        <f t="shared" si="177"/>
        <v xml:space="preserve"> </v>
      </c>
      <c r="P412" s="34"/>
      <c r="Q412" s="34" t="str">
        <f>IF(G412="General D&amp;O",H412," ")</f>
        <v xml:space="preserve"> </v>
      </c>
      <c r="R412" s="34">
        <f>IF(G412="Covid-19 Crisis Grant",H412," ")</f>
        <v>5000</v>
      </c>
      <c r="S412" s="34"/>
      <c r="T412" s="35">
        <f t="shared" si="176"/>
        <v>5000</v>
      </c>
    </row>
    <row r="413" spans="1:20" s="39" customFormat="1" x14ac:dyDescent="0.3">
      <c r="A413" s="36"/>
      <c r="B413" s="31"/>
      <c r="C413" s="37"/>
      <c r="D413" s="38"/>
      <c r="E413" s="31" t="s">
        <v>1</v>
      </c>
      <c r="F413" s="31" t="s">
        <v>2</v>
      </c>
      <c r="G413" s="32" t="s">
        <v>408</v>
      </c>
      <c r="H413" s="33">
        <v>7204</v>
      </c>
      <c r="I413" s="34" t="str">
        <f t="shared" si="166"/>
        <v xml:space="preserve"> </v>
      </c>
      <c r="J413" s="34" t="str">
        <f>IF(G413="Ethnic",H413," ")</f>
        <v xml:space="preserve"> </v>
      </c>
      <c r="K413" s="34" t="str">
        <f>IF(G413="Indigenous",H413," ")</f>
        <v xml:space="preserve"> </v>
      </c>
      <c r="L413" s="34" t="str">
        <f>IF(G413="RPH",H413," ")</f>
        <v xml:space="preserve"> </v>
      </c>
      <c r="M413" s="34" t="str">
        <f t="shared" si="162"/>
        <v xml:space="preserve"> </v>
      </c>
      <c r="N413" s="34" t="str">
        <f t="shared" si="167"/>
        <v xml:space="preserve"> </v>
      </c>
      <c r="O413" s="34" t="str">
        <f t="shared" si="177"/>
        <v xml:space="preserve"> </v>
      </c>
      <c r="P413" s="34"/>
      <c r="Q413" s="34" t="str">
        <f>IF(G413="General D&amp;O",H413," ")</f>
        <v xml:space="preserve"> </v>
      </c>
      <c r="R413" s="34">
        <f>IF(G413="Covid-19 Crisis Grant",H413," ")</f>
        <v>7204</v>
      </c>
      <c r="S413" s="34"/>
      <c r="T413" s="35">
        <f t="shared" si="176"/>
        <v>7204</v>
      </c>
    </row>
    <row r="414" spans="1:20" s="39" customFormat="1" ht="27.6" x14ac:dyDescent="0.3">
      <c r="A414" s="36"/>
      <c r="B414" s="31" t="s">
        <v>500</v>
      </c>
      <c r="C414" s="37" t="s">
        <v>151</v>
      </c>
      <c r="D414" s="38" t="s">
        <v>130</v>
      </c>
      <c r="E414" s="31" t="s">
        <v>25</v>
      </c>
      <c r="F414" s="31" t="s">
        <v>501</v>
      </c>
      <c r="G414" s="32" t="s">
        <v>398</v>
      </c>
      <c r="H414" s="33">
        <v>13000</v>
      </c>
      <c r="I414" s="34" t="str">
        <f t="shared" si="166"/>
        <v xml:space="preserve"> </v>
      </c>
      <c r="J414" s="34" t="str">
        <f>IF(G414="Ethnic Content",H414," ")</f>
        <v xml:space="preserve"> </v>
      </c>
      <c r="K414" s="34" t="str">
        <f>IF(G414="Indigenous Content",H414," ")</f>
        <v xml:space="preserve"> </v>
      </c>
      <c r="L414" s="34" t="str">
        <f>IF(G414="RPH Content",H414," ")</f>
        <v xml:space="preserve"> </v>
      </c>
      <c r="M414" s="34" t="str">
        <f t="shared" si="162"/>
        <v xml:space="preserve"> </v>
      </c>
      <c r="N414" s="34" t="str">
        <f t="shared" si="167"/>
        <v xml:space="preserve"> </v>
      </c>
      <c r="O414" s="34" t="str">
        <f t="shared" si="177"/>
        <v xml:space="preserve"> </v>
      </c>
      <c r="P414" s="34"/>
      <c r="Q414" s="34">
        <f>IF(G414="General Content",H414," ")</f>
        <v>13000</v>
      </c>
      <c r="R414" s="34"/>
      <c r="S414" s="34"/>
      <c r="T414" s="41">
        <f t="shared" si="176"/>
        <v>13000</v>
      </c>
    </row>
    <row r="415" spans="1:20" s="39" customFormat="1" x14ac:dyDescent="0.3">
      <c r="A415" s="36"/>
      <c r="B415" s="31"/>
      <c r="C415" s="37"/>
      <c r="D415" s="38"/>
      <c r="E415" s="31" t="s">
        <v>5</v>
      </c>
      <c r="F415" s="31" t="s">
        <v>2</v>
      </c>
      <c r="G415" s="32" t="s">
        <v>65</v>
      </c>
      <c r="H415" s="33">
        <v>5000</v>
      </c>
      <c r="I415" s="34" t="str">
        <f t="shared" si="166"/>
        <v xml:space="preserve"> </v>
      </c>
      <c r="J415" s="34" t="str">
        <f>IF(G415="Ethnic",H415," ")</f>
        <v xml:space="preserve"> </v>
      </c>
      <c r="K415" s="34">
        <f>IF(G415="Indigenous",H415," ")</f>
        <v>5000</v>
      </c>
      <c r="L415" s="34" t="str">
        <f t="shared" ref="L415:L423" si="178">IF(G415="RPH",H415," ")</f>
        <v xml:space="preserve"> </v>
      </c>
      <c r="M415" s="34" t="str">
        <f t="shared" si="162"/>
        <v xml:space="preserve"> </v>
      </c>
      <c r="N415" s="34" t="str">
        <f t="shared" si="167"/>
        <v xml:space="preserve"> </v>
      </c>
      <c r="O415" s="34" t="str">
        <f t="shared" si="177"/>
        <v xml:space="preserve"> </v>
      </c>
      <c r="P415" s="34"/>
      <c r="Q415" s="34" t="str">
        <f t="shared" ref="Q415:Q423" si="179">IF(G415="General D&amp;O",H415," ")</f>
        <v xml:space="preserve"> </v>
      </c>
      <c r="R415" s="34" t="str">
        <f>IF(G415="Covid-19 Crisis Grant",H415," ")</f>
        <v xml:space="preserve"> </v>
      </c>
      <c r="S415" s="34"/>
      <c r="T415" s="35">
        <f t="shared" si="176"/>
        <v>5000</v>
      </c>
    </row>
    <row r="416" spans="1:20" s="39" customFormat="1" x14ac:dyDescent="0.3">
      <c r="A416" s="36"/>
      <c r="B416" s="31"/>
      <c r="C416" s="37"/>
      <c r="D416" s="38"/>
      <c r="E416" s="31" t="s">
        <v>1</v>
      </c>
      <c r="F416" s="31" t="s">
        <v>2</v>
      </c>
      <c r="G416" s="32" t="s">
        <v>408</v>
      </c>
      <c r="H416" s="33">
        <v>23638</v>
      </c>
      <c r="I416" s="34" t="str">
        <f t="shared" si="166"/>
        <v xml:space="preserve"> </v>
      </c>
      <c r="J416" s="34" t="str">
        <f>IF(G416="Ethnic",H416," ")</f>
        <v xml:space="preserve"> </v>
      </c>
      <c r="K416" s="34">
        <v>15303</v>
      </c>
      <c r="L416" s="34" t="str">
        <f t="shared" si="178"/>
        <v xml:space="preserve"> </v>
      </c>
      <c r="M416" s="34" t="str">
        <f t="shared" si="162"/>
        <v xml:space="preserve"> </v>
      </c>
      <c r="N416" s="34" t="str">
        <f t="shared" si="167"/>
        <v xml:space="preserve"> </v>
      </c>
      <c r="O416" s="34" t="str">
        <f t="shared" si="177"/>
        <v xml:space="preserve"> </v>
      </c>
      <c r="P416" s="34"/>
      <c r="Q416" s="34" t="str">
        <f t="shared" si="179"/>
        <v xml:space="preserve"> </v>
      </c>
      <c r="R416" s="34">
        <v>8335</v>
      </c>
      <c r="S416" s="34"/>
      <c r="T416" s="35">
        <f t="shared" si="176"/>
        <v>23638</v>
      </c>
    </row>
    <row r="417" spans="1:20" s="39" customFormat="1" x14ac:dyDescent="0.3">
      <c r="A417" s="36"/>
      <c r="B417" s="31" t="s">
        <v>691</v>
      </c>
      <c r="C417" s="37" t="s">
        <v>152</v>
      </c>
      <c r="D417" s="38" t="s">
        <v>130</v>
      </c>
      <c r="E417" s="31" t="s">
        <v>5</v>
      </c>
      <c r="F417" s="31" t="s">
        <v>2</v>
      </c>
      <c r="G417" s="32" t="s">
        <v>408</v>
      </c>
      <c r="H417" s="33">
        <v>15390</v>
      </c>
      <c r="I417" s="34" t="str">
        <f t="shared" si="166"/>
        <v xml:space="preserve"> </v>
      </c>
      <c r="J417" s="34" t="str">
        <f>IF(G417="Ethnic",H417," ")</f>
        <v xml:space="preserve"> </v>
      </c>
      <c r="K417" s="34" t="str">
        <f>IF(G417="Indigenous",H417," ")</f>
        <v xml:space="preserve"> </v>
      </c>
      <c r="L417" s="34" t="str">
        <f t="shared" si="178"/>
        <v xml:space="preserve"> </v>
      </c>
      <c r="M417" s="34" t="str">
        <f t="shared" si="162"/>
        <v xml:space="preserve"> </v>
      </c>
      <c r="N417" s="34" t="str">
        <f t="shared" si="167"/>
        <v xml:space="preserve"> </v>
      </c>
      <c r="O417" s="34" t="str">
        <f t="shared" si="177"/>
        <v xml:space="preserve"> </v>
      </c>
      <c r="P417" s="34"/>
      <c r="Q417" s="34" t="str">
        <f t="shared" si="179"/>
        <v xml:space="preserve"> </v>
      </c>
      <c r="R417" s="34">
        <f>IF(G417="Covid-19 Crisis Grant",H417," ")</f>
        <v>15390</v>
      </c>
      <c r="S417" s="34"/>
      <c r="T417" s="35">
        <f t="shared" si="176"/>
        <v>15390</v>
      </c>
    </row>
    <row r="418" spans="1:20" s="39" customFormat="1" x14ac:dyDescent="0.3">
      <c r="A418" s="36"/>
      <c r="B418" s="31"/>
      <c r="C418" s="37"/>
      <c r="D418" s="38" t="s">
        <v>130</v>
      </c>
      <c r="E418" s="31" t="s">
        <v>1</v>
      </c>
      <c r="F418" s="31" t="s">
        <v>2</v>
      </c>
      <c r="G418" s="32" t="s">
        <v>408</v>
      </c>
      <c r="H418" s="33">
        <v>2900</v>
      </c>
      <c r="I418" s="34" t="str">
        <f t="shared" si="166"/>
        <v xml:space="preserve"> </v>
      </c>
      <c r="J418" s="34" t="str">
        <f>IF(G418="Ethnic",H418," ")</f>
        <v xml:space="preserve"> </v>
      </c>
      <c r="K418" s="34" t="str">
        <f>IF(G418="Indigenous",H418," ")</f>
        <v xml:space="preserve"> </v>
      </c>
      <c r="L418" s="34" t="str">
        <f t="shared" si="178"/>
        <v xml:space="preserve"> </v>
      </c>
      <c r="M418" s="34" t="str">
        <f t="shared" si="162"/>
        <v xml:space="preserve"> </v>
      </c>
      <c r="N418" s="34" t="str">
        <f t="shared" si="167"/>
        <v xml:space="preserve"> </v>
      </c>
      <c r="O418" s="34" t="str">
        <f t="shared" si="177"/>
        <v xml:space="preserve"> </v>
      </c>
      <c r="P418" s="34"/>
      <c r="Q418" s="34" t="str">
        <f t="shared" si="179"/>
        <v xml:space="preserve"> </v>
      </c>
      <c r="R418" s="34">
        <f>IF(G418="Covid-19 Crisis Grant",H418," ")</f>
        <v>2900</v>
      </c>
      <c r="S418" s="34"/>
      <c r="T418" s="35">
        <f t="shared" si="176"/>
        <v>2900</v>
      </c>
    </row>
    <row r="419" spans="1:20" s="39" customFormat="1" ht="27.6" x14ac:dyDescent="0.3">
      <c r="A419" s="40"/>
      <c r="B419" s="31" t="s">
        <v>693</v>
      </c>
      <c r="C419" s="37" t="s">
        <v>153</v>
      </c>
      <c r="D419" s="38" t="s">
        <v>130</v>
      </c>
      <c r="E419" s="31" t="s">
        <v>9</v>
      </c>
      <c r="F419" s="31" t="s">
        <v>692</v>
      </c>
      <c r="G419" s="32" t="s">
        <v>391</v>
      </c>
      <c r="H419" s="33">
        <v>30235</v>
      </c>
      <c r="I419" s="34">
        <f t="shared" si="166"/>
        <v>30235</v>
      </c>
      <c r="J419" s="34" t="str">
        <f>IF(G419="Ethnic D&amp;O",H419," ")</f>
        <v xml:space="preserve"> </v>
      </c>
      <c r="K419" s="34" t="str">
        <f>IF(G419="Indigenous D&amp;O",H419," ")</f>
        <v xml:space="preserve"> </v>
      </c>
      <c r="L419" s="34" t="str">
        <f t="shared" si="178"/>
        <v xml:space="preserve"> </v>
      </c>
      <c r="M419" s="34" t="str">
        <f t="shared" si="162"/>
        <v xml:space="preserve"> </v>
      </c>
      <c r="N419" s="34" t="str">
        <f t="shared" si="167"/>
        <v xml:space="preserve"> </v>
      </c>
      <c r="O419" s="34" t="str">
        <f t="shared" si="177"/>
        <v xml:space="preserve"> </v>
      </c>
      <c r="P419" s="34"/>
      <c r="Q419" s="34" t="str">
        <f t="shared" si="179"/>
        <v xml:space="preserve"> </v>
      </c>
      <c r="R419" s="34"/>
      <c r="S419" s="34"/>
      <c r="T419" s="35">
        <f>H419</f>
        <v>30235</v>
      </c>
    </row>
    <row r="420" spans="1:20" s="39" customFormat="1" x14ac:dyDescent="0.3">
      <c r="A420" s="36"/>
      <c r="B420" s="31"/>
      <c r="C420" s="37"/>
      <c r="D420" s="38"/>
      <c r="E420" s="31" t="s">
        <v>5</v>
      </c>
      <c r="F420" s="31" t="s">
        <v>2</v>
      </c>
      <c r="G420" s="32" t="s">
        <v>408</v>
      </c>
      <c r="H420" s="33">
        <v>5000</v>
      </c>
      <c r="I420" s="34" t="str">
        <f t="shared" si="166"/>
        <v xml:space="preserve"> </v>
      </c>
      <c r="J420" s="34" t="str">
        <f>IF(G420="Ethnic",H420," ")</f>
        <v xml:space="preserve"> </v>
      </c>
      <c r="K420" s="34" t="str">
        <f>IF(G420="Indigenous",H420," ")</f>
        <v xml:space="preserve"> </v>
      </c>
      <c r="L420" s="34" t="str">
        <f t="shared" si="178"/>
        <v xml:space="preserve"> </v>
      </c>
      <c r="M420" s="34" t="str">
        <f t="shared" si="162"/>
        <v xml:space="preserve"> </v>
      </c>
      <c r="N420" s="34" t="str">
        <f t="shared" si="167"/>
        <v xml:space="preserve"> </v>
      </c>
      <c r="O420" s="34" t="str">
        <f t="shared" si="177"/>
        <v xml:space="preserve"> </v>
      </c>
      <c r="P420" s="34"/>
      <c r="Q420" s="34" t="str">
        <f t="shared" si="179"/>
        <v xml:space="preserve"> </v>
      </c>
      <c r="R420" s="34">
        <f>IF(G420="Covid-19 Crisis Grant",H420," ")</f>
        <v>5000</v>
      </c>
      <c r="S420" s="34"/>
      <c r="T420" s="35">
        <f>SUM(I420:R420)</f>
        <v>5000</v>
      </c>
    </row>
    <row r="421" spans="1:20" s="39" customFormat="1" x14ac:dyDescent="0.3">
      <c r="A421" s="36"/>
      <c r="B421" s="31"/>
      <c r="C421" s="37"/>
      <c r="D421" s="38"/>
      <c r="E421" s="31" t="s">
        <v>1</v>
      </c>
      <c r="F421" s="31" t="s">
        <v>2</v>
      </c>
      <c r="G421" s="32" t="s">
        <v>408</v>
      </c>
      <c r="H421" s="33">
        <v>7932</v>
      </c>
      <c r="I421" s="34" t="str">
        <f t="shared" si="166"/>
        <v xml:space="preserve"> </v>
      </c>
      <c r="J421" s="34" t="str">
        <f>IF(G421="Ethnic",H421," ")</f>
        <v xml:space="preserve"> </v>
      </c>
      <c r="K421" s="34" t="str">
        <f>IF(G421="Indigenous",H421," ")</f>
        <v xml:space="preserve"> </v>
      </c>
      <c r="L421" s="34" t="str">
        <f t="shared" si="178"/>
        <v xml:space="preserve"> </v>
      </c>
      <c r="M421" s="34" t="str">
        <f t="shared" ref="M421:M471" si="180">IF(G421="RPH Tx",H421," ")</f>
        <v xml:space="preserve"> </v>
      </c>
      <c r="N421" s="34" t="str">
        <f t="shared" si="167"/>
        <v xml:space="preserve"> </v>
      </c>
      <c r="O421" s="34" t="str">
        <f t="shared" si="177"/>
        <v xml:space="preserve"> </v>
      </c>
      <c r="P421" s="34"/>
      <c r="Q421" s="34" t="str">
        <f t="shared" si="179"/>
        <v xml:space="preserve"> </v>
      </c>
      <c r="R421" s="34">
        <f>IF(G421="Covid-19 Crisis Grant",H421," ")</f>
        <v>7932</v>
      </c>
      <c r="S421" s="34"/>
      <c r="T421" s="35">
        <f>SUM(I421:R421)</f>
        <v>7932</v>
      </c>
    </row>
    <row r="422" spans="1:20" s="39" customFormat="1" x14ac:dyDescent="0.3">
      <c r="A422" s="36"/>
      <c r="B422" s="31" t="s">
        <v>154</v>
      </c>
      <c r="C422" s="37" t="s">
        <v>155</v>
      </c>
      <c r="D422" s="38" t="s">
        <v>130</v>
      </c>
      <c r="E422" s="31" t="s">
        <v>5</v>
      </c>
      <c r="F422" s="31" t="s">
        <v>2</v>
      </c>
      <c r="G422" s="32" t="s">
        <v>408</v>
      </c>
      <c r="H422" s="33">
        <v>10892</v>
      </c>
      <c r="I422" s="34" t="str">
        <f t="shared" si="166"/>
        <v xml:space="preserve"> </v>
      </c>
      <c r="J422" s="34" t="str">
        <f>IF(G422="Ethnic",H422," ")</f>
        <v xml:space="preserve"> </v>
      </c>
      <c r="K422" s="34" t="str">
        <f>IF(G422="Indigenous",H422," ")</f>
        <v xml:space="preserve"> </v>
      </c>
      <c r="L422" s="34" t="str">
        <f t="shared" si="178"/>
        <v xml:space="preserve"> </v>
      </c>
      <c r="M422" s="34" t="str">
        <f t="shared" si="180"/>
        <v xml:space="preserve"> </v>
      </c>
      <c r="N422" s="34" t="str">
        <f t="shared" si="167"/>
        <v xml:space="preserve"> </v>
      </c>
      <c r="O422" s="34" t="str">
        <f t="shared" si="177"/>
        <v xml:space="preserve"> </v>
      </c>
      <c r="P422" s="34"/>
      <c r="Q422" s="34" t="str">
        <f t="shared" si="179"/>
        <v xml:space="preserve"> </v>
      </c>
      <c r="R422" s="34">
        <f>IF(G422="Covid-19 Crisis Grant",H422," ")</f>
        <v>10892</v>
      </c>
      <c r="S422" s="34"/>
      <c r="T422" s="35">
        <f>SUM(I422:R422)</f>
        <v>10892</v>
      </c>
    </row>
    <row r="423" spans="1:20" s="39" customFormat="1" ht="27.6" x14ac:dyDescent="0.3">
      <c r="A423" s="40"/>
      <c r="B423" s="31" t="s">
        <v>156</v>
      </c>
      <c r="C423" s="37" t="s">
        <v>157</v>
      </c>
      <c r="D423" s="38" t="s">
        <v>130</v>
      </c>
      <c r="E423" s="31" t="s">
        <v>9</v>
      </c>
      <c r="F423" s="31" t="s">
        <v>694</v>
      </c>
      <c r="G423" s="32" t="s">
        <v>391</v>
      </c>
      <c r="H423" s="33">
        <v>87750</v>
      </c>
      <c r="I423" s="34">
        <v>7800</v>
      </c>
      <c r="J423" s="34">
        <v>46282</v>
      </c>
      <c r="K423" s="34" t="str">
        <f>IF(G423="Indigenous D&amp;O",H423," ")</f>
        <v xml:space="preserve"> </v>
      </c>
      <c r="L423" s="34" t="str">
        <f t="shared" si="178"/>
        <v xml:space="preserve"> </v>
      </c>
      <c r="M423" s="34" t="str">
        <f t="shared" si="180"/>
        <v xml:space="preserve"> </v>
      </c>
      <c r="N423" s="34" t="str">
        <f t="shared" si="167"/>
        <v xml:space="preserve"> </v>
      </c>
      <c r="O423" s="34" t="str">
        <f t="shared" si="177"/>
        <v xml:space="preserve"> </v>
      </c>
      <c r="P423" s="34">
        <v>33668</v>
      </c>
      <c r="Q423" s="34" t="str">
        <f t="shared" si="179"/>
        <v xml:space="preserve"> </v>
      </c>
      <c r="R423" s="34"/>
      <c r="S423" s="34"/>
      <c r="T423" s="35">
        <f>H423</f>
        <v>87750</v>
      </c>
    </row>
    <row r="424" spans="1:20" s="39" customFormat="1" ht="27.6" x14ac:dyDescent="0.3">
      <c r="A424" s="36"/>
      <c r="B424" s="31"/>
      <c r="C424" s="37"/>
      <c r="D424" s="38"/>
      <c r="E424" s="31" t="s">
        <v>12</v>
      </c>
      <c r="F424" s="31" t="s">
        <v>538</v>
      </c>
      <c r="G424" s="32" t="s">
        <v>397</v>
      </c>
      <c r="H424" s="33">
        <v>6630</v>
      </c>
      <c r="I424" s="34" t="str">
        <f t="shared" si="166"/>
        <v xml:space="preserve"> </v>
      </c>
      <c r="J424" s="34">
        <f>IF(G424="Ethnic Content",H424," ")</f>
        <v>6630</v>
      </c>
      <c r="K424" s="34" t="str">
        <f>IF(G424="Indigenous Content",H424," ")</f>
        <v xml:space="preserve"> </v>
      </c>
      <c r="L424" s="34" t="str">
        <f>IF(G424="RPH Content",H424," ")</f>
        <v xml:space="preserve"> </v>
      </c>
      <c r="M424" s="34" t="str">
        <f t="shared" si="180"/>
        <v xml:space="preserve"> </v>
      </c>
      <c r="N424" s="34" t="str">
        <f t="shared" si="167"/>
        <v xml:space="preserve"> </v>
      </c>
      <c r="O424" s="34" t="str">
        <f t="shared" si="177"/>
        <v xml:space="preserve"> </v>
      </c>
      <c r="P424" s="34"/>
      <c r="Q424" s="34" t="str">
        <f>IF(G424="General Content",H424," ")</f>
        <v xml:space="preserve"> </v>
      </c>
      <c r="R424" s="34"/>
      <c r="S424" s="34"/>
      <c r="T424" s="41">
        <f>SUM(I424:R424)</f>
        <v>6630</v>
      </c>
    </row>
    <row r="425" spans="1:20" s="39" customFormat="1" x14ac:dyDescent="0.3">
      <c r="A425" s="36"/>
      <c r="B425" s="31"/>
      <c r="C425" s="37"/>
      <c r="D425" s="38"/>
      <c r="E425" s="31" t="s">
        <v>5</v>
      </c>
      <c r="F425" s="31" t="s">
        <v>2</v>
      </c>
      <c r="G425" s="32" t="s">
        <v>11</v>
      </c>
      <c r="H425" s="33">
        <v>12885</v>
      </c>
      <c r="I425" s="34" t="str">
        <f t="shared" si="166"/>
        <v xml:space="preserve"> </v>
      </c>
      <c r="J425" s="34">
        <f>IF(G425="Ethnic",H425," ")</f>
        <v>12885</v>
      </c>
      <c r="K425" s="34" t="str">
        <f>IF(G425="Indigenous",H425," ")</f>
        <v xml:space="preserve"> </v>
      </c>
      <c r="L425" s="34" t="str">
        <f>IF(G425="RPH",H425," ")</f>
        <v xml:space="preserve"> </v>
      </c>
      <c r="M425" s="34" t="str">
        <f t="shared" si="180"/>
        <v xml:space="preserve"> </v>
      </c>
      <c r="N425" s="34" t="str">
        <f t="shared" si="167"/>
        <v xml:space="preserve"> </v>
      </c>
      <c r="O425" s="34" t="str">
        <f t="shared" si="177"/>
        <v xml:space="preserve"> </v>
      </c>
      <c r="P425" s="34"/>
      <c r="Q425" s="34" t="str">
        <f>IF(G425="General D&amp;O",H425," ")</f>
        <v xml:space="preserve"> </v>
      </c>
      <c r="R425" s="34" t="str">
        <f>IF(G425="Covid-19 Crisis Grant",H425," ")</f>
        <v xml:space="preserve"> </v>
      </c>
      <c r="S425" s="34"/>
      <c r="T425" s="35">
        <f>SUM(I425:R425)</f>
        <v>12885</v>
      </c>
    </row>
    <row r="426" spans="1:20" s="39" customFormat="1" x14ac:dyDescent="0.3">
      <c r="A426" s="36"/>
      <c r="B426" s="31" t="s">
        <v>695</v>
      </c>
      <c r="C426" s="37" t="s">
        <v>158</v>
      </c>
      <c r="D426" s="38" t="s">
        <v>130</v>
      </c>
      <c r="E426" s="31" t="s">
        <v>5</v>
      </c>
      <c r="F426" s="31" t="s">
        <v>2</v>
      </c>
      <c r="G426" s="32" t="s">
        <v>408</v>
      </c>
      <c r="H426" s="33">
        <v>9167</v>
      </c>
      <c r="I426" s="34" t="str">
        <f t="shared" si="166"/>
        <v xml:space="preserve"> </v>
      </c>
      <c r="J426" s="34" t="str">
        <f>IF(G426="Ethnic",H426," ")</f>
        <v xml:space="preserve"> </v>
      </c>
      <c r="K426" s="34" t="str">
        <f>IF(G426="Indigenous",H426," ")</f>
        <v xml:space="preserve"> </v>
      </c>
      <c r="L426" s="34" t="str">
        <f>IF(G426="RPH",H426," ")</f>
        <v xml:space="preserve"> </v>
      </c>
      <c r="M426" s="34" t="str">
        <f t="shared" si="180"/>
        <v xml:space="preserve"> </v>
      </c>
      <c r="N426" s="34" t="str">
        <f t="shared" si="167"/>
        <v xml:space="preserve"> </v>
      </c>
      <c r="O426" s="34" t="str">
        <f t="shared" si="177"/>
        <v xml:space="preserve"> </v>
      </c>
      <c r="P426" s="34"/>
      <c r="Q426" s="34" t="str">
        <f>IF(G426="General D&amp;O",H426," ")</f>
        <v xml:space="preserve"> </v>
      </c>
      <c r="R426" s="34">
        <f>IF(G426="Covid-19 Crisis Grant",H426," ")</f>
        <v>9167</v>
      </c>
      <c r="S426" s="34"/>
      <c r="T426" s="35">
        <f>SUM(I426:R426)</f>
        <v>9167</v>
      </c>
    </row>
    <row r="427" spans="1:20" s="39" customFormat="1" ht="27.6" x14ac:dyDescent="0.3">
      <c r="A427" s="40"/>
      <c r="B427" s="31" t="s">
        <v>696</v>
      </c>
      <c r="C427" s="37" t="s">
        <v>159</v>
      </c>
      <c r="D427" s="38" t="s">
        <v>130</v>
      </c>
      <c r="E427" s="31" t="s">
        <v>9</v>
      </c>
      <c r="F427" s="31" t="s">
        <v>697</v>
      </c>
      <c r="G427" s="32" t="s">
        <v>391</v>
      </c>
      <c r="H427" s="33">
        <v>7709</v>
      </c>
      <c r="I427" s="34">
        <f t="shared" ref="I427:I478" si="181">IF(G427="Transmission D&amp;O",H427," ")</f>
        <v>7709</v>
      </c>
      <c r="J427" s="34" t="str">
        <f>IF(G427="Ethnic D&amp;O",H427," ")</f>
        <v xml:space="preserve"> </v>
      </c>
      <c r="K427" s="34" t="str">
        <f>IF(G427="Indigenous D&amp;O",H427," ")</f>
        <v xml:space="preserve"> </v>
      </c>
      <c r="L427" s="34" t="str">
        <f>IF(G427="RPH",H427," ")</f>
        <v xml:space="preserve"> </v>
      </c>
      <c r="M427" s="34" t="str">
        <f t="shared" si="180"/>
        <v xml:space="preserve"> </v>
      </c>
      <c r="N427" s="34" t="str">
        <f t="shared" si="167"/>
        <v xml:space="preserve"> </v>
      </c>
      <c r="O427" s="34" t="str">
        <f t="shared" si="177"/>
        <v xml:space="preserve"> </v>
      </c>
      <c r="P427" s="34"/>
      <c r="Q427" s="34" t="str">
        <f>IF(G427="General D&amp;O",H427," ")</f>
        <v xml:space="preserve"> </v>
      </c>
      <c r="R427" s="34"/>
      <c r="S427" s="34"/>
      <c r="T427" s="35">
        <f>H427</f>
        <v>7709</v>
      </c>
    </row>
    <row r="428" spans="1:20" s="39" customFormat="1" x14ac:dyDescent="0.3">
      <c r="A428" s="36"/>
      <c r="B428" s="31"/>
      <c r="C428" s="37"/>
      <c r="D428" s="38"/>
      <c r="E428" s="31" t="s">
        <v>5</v>
      </c>
      <c r="F428" s="31" t="s">
        <v>2</v>
      </c>
      <c r="G428" s="32" t="s">
        <v>408</v>
      </c>
      <c r="H428" s="33">
        <v>3510</v>
      </c>
      <c r="I428" s="34" t="str">
        <f t="shared" si="181"/>
        <v xml:space="preserve"> </v>
      </c>
      <c r="J428" s="34" t="str">
        <f>IF(G428="Ethnic",H428," ")</f>
        <v xml:space="preserve"> </v>
      </c>
      <c r="K428" s="34" t="str">
        <f>IF(G428="Indigenous",H428," ")</f>
        <v xml:space="preserve"> </v>
      </c>
      <c r="L428" s="34" t="str">
        <f>IF(G428="RPH",H428," ")</f>
        <v xml:space="preserve"> </v>
      </c>
      <c r="M428" s="34" t="str">
        <f t="shared" si="180"/>
        <v xml:space="preserve"> </v>
      </c>
      <c r="N428" s="34" t="str">
        <f t="shared" si="167"/>
        <v xml:space="preserve"> </v>
      </c>
      <c r="O428" s="34" t="str">
        <f t="shared" si="177"/>
        <v xml:space="preserve"> </v>
      </c>
      <c r="P428" s="34"/>
      <c r="Q428" s="34" t="str">
        <f>IF(G428="General D&amp;O",H428," ")</f>
        <v xml:space="preserve"> </v>
      </c>
      <c r="R428" s="34">
        <f>IF(G428="Covid-19 Crisis Grant",H428," ")</f>
        <v>3510</v>
      </c>
      <c r="S428" s="34"/>
      <c r="T428" s="35">
        <f>SUM(I428:R428)</f>
        <v>3510</v>
      </c>
    </row>
    <row r="429" spans="1:20" s="39" customFormat="1" ht="27.6" x14ac:dyDescent="0.3">
      <c r="A429" s="40"/>
      <c r="B429" s="31" t="s">
        <v>699</v>
      </c>
      <c r="C429" s="37" t="s">
        <v>160</v>
      </c>
      <c r="D429" s="38" t="s">
        <v>130</v>
      </c>
      <c r="E429" s="31" t="s">
        <v>9</v>
      </c>
      <c r="F429" s="31" t="s">
        <v>502</v>
      </c>
      <c r="G429" s="32" t="s">
        <v>390</v>
      </c>
      <c r="H429" s="33">
        <v>41579</v>
      </c>
      <c r="I429" s="34" t="str">
        <f t="shared" si="181"/>
        <v xml:space="preserve"> </v>
      </c>
      <c r="J429" s="34">
        <f>IF(G429="Ethnic D&amp;O",H429," ")</f>
        <v>41579</v>
      </c>
      <c r="K429" s="34" t="str">
        <f>IF(G429="Indigenous D&amp;O",H429," ")</f>
        <v xml:space="preserve"> </v>
      </c>
      <c r="L429" s="34" t="str">
        <f>IF(G429="RPH",H429," ")</f>
        <v xml:space="preserve"> </v>
      </c>
      <c r="M429" s="34" t="str">
        <f t="shared" si="180"/>
        <v xml:space="preserve"> </v>
      </c>
      <c r="N429" s="34" t="str">
        <f t="shared" si="167"/>
        <v xml:space="preserve"> </v>
      </c>
      <c r="O429" s="34" t="str">
        <f t="shared" si="177"/>
        <v xml:space="preserve"> </v>
      </c>
      <c r="P429" s="34"/>
      <c r="Q429" s="34" t="str">
        <f>IF(G429="General D&amp;O",H429," ")</f>
        <v xml:space="preserve"> </v>
      </c>
      <c r="R429" s="34"/>
      <c r="S429" s="34"/>
      <c r="T429" s="35">
        <f>H429</f>
        <v>41579</v>
      </c>
    </row>
    <row r="430" spans="1:20" s="39" customFormat="1" ht="27.6" x14ac:dyDescent="0.3">
      <c r="A430" s="36"/>
      <c r="B430" s="31"/>
      <c r="C430" s="37"/>
      <c r="D430" s="38"/>
      <c r="E430" s="31" t="s">
        <v>12</v>
      </c>
      <c r="F430" s="31" t="s">
        <v>538</v>
      </c>
      <c r="G430" s="32" t="s">
        <v>397</v>
      </c>
      <c r="H430" s="33">
        <v>6078</v>
      </c>
      <c r="I430" s="34" t="str">
        <f t="shared" si="181"/>
        <v xml:space="preserve"> </v>
      </c>
      <c r="J430" s="34">
        <f>IF(G430="Ethnic Content",H430," ")</f>
        <v>6078</v>
      </c>
      <c r="K430" s="34" t="str">
        <f>IF(G430="Indigenous Content",H430," ")</f>
        <v xml:space="preserve"> </v>
      </c>
      <c r="L430" s="34" t="str">
        <f>IF(G430="RPH Content",H430," ")</f>
        <v xml:space="preserve"> </v>
      </c>
      <c r="M430" s="34" t="str">
        <f t="shared" si="180"/>
        <v xml:space="preserve"> </v>
      </c>
      <c r="N430" s="34" t="str">
        <f t="shared" si="167"/>
        <v xml:space="preserve"> </v>
      </c>
      <c r="O430" s="34" t="str">
        <f t="shared" si="177"/>
        <v xml:space="preserve"> </v>
      </c>
      <c r="P430" s="34"/>
      <c r="Q430" s="34" t="str">
        <f>IF(G430="General Content",H430," ")</f>
        <v xml:space="preserve"> </v>
      </c>
      <c r="R430" s="34"/>
      <c r="S430" s="34"/>
      <c r="T430" s="41">
        <f>SUM(I430:R430)</f>
        <v>6078</v>
      </c>
    </row>
    <row r="431" spans="1:20" s="39" customFormat="1" x14ac:dyDescent="0.3">
      <c r="A431" s="36"/>
      <c r="B431" s="31"/>
      <c r="C431" s="37"/>
      <c r="D431" s="38"/>
      <c r="E431" s="31" t="s">
        <v>5</v>
      </c>
      <c r="F431" s="31" t="s">
        <v>2</v>
      </c>
      <c r="G431" s="32" t="s">
        <v>11</v>
      </c>
      <c r="H431" s="33">
        <v>5000</v>
      </c>
      <c r="I431" s="34" t="str">
        <f t="shared" si="181"/>
        <v xml:space="preserve"> </v>
      </c>
      <c r="J431" s="34">
        <f>IF(G431="Ethnic",H431," ")</f>
        <v>5000</v>
      </c>
      <c r="K431" s="34" t="str">
        <f>IF(G431="Indigenous",H431," ")</f>
        <v xml:space="preserve"> </v>
      </c>
      <c r="L431" s="34" t="str">
        <f>IF(G431="RPH",H431," ")</f>
        <v xml:space="preserve"> </v>
      </c>
      <c r="M431" s="34" t="str">
        <f t="shared" si="180"/>
        <v xml:space="preserve"> </v>
      </c>
      <c r="N431" s="34" t="str">
        <f t="shared" si="167"/>
        <v xml:space="preserve"> </v>
      </c>
      <c r="O431" s="34" t="str">
        <f t="shared" si="177"/>
        <v xml:space="preserve"> </v>
      </c>
      <c r="P431" s="34"/>
      <c r="Q431" s="34" t="str">
        <f>IF(G431="General D&amp;O",H431," ")</f>
        <v xml:space="preserve"> </v>
      </c>
      <c r="R431" s="34" t="str">
        <f>IF(G431="Covid-19 Crisis Grant",H431," ")</f>
        <v xml:space="preserve"> </v>
      </c>
      <c r="S431" s="34"/>
      <c r="T431" s="35">
        <f>SUM(I431:R431)</f>
        <v>5000</v>
      </c>
    </row>
    <row r="432" spans="1:20" s="39" customFormat="1" x14ac:dyDescent="0.3">
      <c r="A432" s="36"/>
      <c r="B432" s="31" t="s">
        <v>698</v>
      </c>
      <c r="C432" s="37" t="s">
        <v>162</v>
      </c>
      <c r="D432" s="38" t="s">
        <v>130</v>
      </c>
      <c r="E432" s="31" t="s">
        <v>5</v>
      </c>
      <c r="F432" s="31" t="s">
        <v>2</v>
      </c>
      <c r="G432" s="32" t="s">
        <v>408</v>
      </c>
      <c r="H432" s="33">
        <v>16000</v>
      </c>
      <c r="I432" s="34" t="str">
        <f t="shared" si="181"/>
        <v xml:space="preserve"> </v>
      </c>
      <c r="J432" s="34" t="str">
        <f>IF(G432="Ethnic",H432," ")</f>
        <v xml:space="preserve"> </v>
      </c>
      <c r="K432" s="34" t="str">
        <f>IF(G432="Indigenous",H432," ")</f>
        <v xml:space="preserve"> </v>
      </c>
      <c r="L432" s="34" t="str">
        <f>IF(G432="RPH",H432," ")</f>
        <v xml:space="preserve"> </v>
      </c>
      <c r="M432" s="34" t="str">
        <f t="shared" si="180"/>
        <v xml:space="preserve"> </v>
      </c>
      <c r="N432" s="34" t="str">
        <f t="shared" ref="N432:N438" si="182">IF(G432="Training",H432," ")</f>
        <v xml:space="preserve"> </v>
      </c>
      <c r="O432" s="34" t="str">
        <f t="shared" si="177"/>
        <v xml:space="preserve"> </v>
      </c>
      <c r="P432" s="34"/>
      <c r="Q432" s="34" t="str">
        <f>IF(G432="General D&amp;O",H432," ")</f>
        <v xml:space="preserve"> </v>
      </c>
      <c r="R432" s="34">
        <f>IF(G432="Covid-19 Crisis Grant",H432," ")</f>
        <v>16000</v>
      </c>
      <c r="S432" s="34"/>
      <c r="T432" s="35">
        <f>SUM(I432:R432)</f>
        <v>16000</v>
      </c>
    </row>
    <row r="433" spans="1:20" s="39" customFormat="1" ht="27.6" x14ac:dyDescent="0.3">
      <c r="A433" s="40"/>
      <c r="B433" s="31" t="s">
        <v>503</v>
      </c>
      <c r="C433" s="37" t="s">
        <v>163</v>
      </c>
      <c r="D433" s="38" t="s">
        <v>130</v>
      </c>
      <c r="E433" s="31" t="s">
        <v>9</v>
      </c>
      <c r="F433" s="31" t="s">
        <v>504</v>
      </c>
      <c r="G433" s="32" t="s">
        <v>390</v>
      </c>
      <c r="H433" s="33">
        <v>30000</v>
      </c>
      <c r="I433" s="34" t="str">
        <f t="shared" si="181"/>
        <v xml:space="preserve"> </v>
      </c>
      <c r="J433" s="34">
        <f>IF(G433="Ethnic D&amp;O",H433," ")</f>
        <v>30000</v>
      </c>
      <c r="K433" s="34" t="str">
        <f>IF(G433="Indigenous D&amp;O",H433," ")</f>
        <v xml:space="preserve"> </v>
      </c>
      <c r="L433" s="34" t="str">
        <f>IF(G433="RPH",H433," ")</f>
        <v xml:space="preserve"> </v>
      </c>
      <c r="M433" s="34" t="str">
        <f t="shared" si="180"/>
        <v xml:space="preserve"> </v>
      </c>
      <c r="N433" s="34" t="str">
        <f t="shared" si="182"/>
        <v xml:space="preserve"> </v>
      </c>
      <c r="O433" s="34" t="str">
        <f t="shared" si="177"/>
        <v xml:space="preserve"> </v>
      </c>
      <c r="P433" s="34"/>
      <c r="Q433" s="34" t="str">
        <f>IF(G433="General D&amp;O",H433," ")</f>
        <v xml:space="preserve"> </v>
      </c>
      <c r="R433" s="34"/>
      <c r="S433" s="34"/>
      <c r="T433" s="35">
        <f>H433</f>
        <v>30000</v>
      </c>
    </row>
    <row r="434" spans="1:20" s="39" customFormat="1" ht="27.6" x14ac:dyDescent="0.3">
      <c r="A434" s="36"/>
      <c r="B434" s="31"/>
      <c r="C434" s="37"/>
      <c r="D434" s="38"/>
      <c r="E434" s="31" t="s">
        <v>12</v>
      </c>
      <c r="F434" s="31" t="s">
        <v>538</v>
      </c>
      <c r="G434" s="32" t="s">
        <v>397</v>
      </c>
      <c r="H434" s="33">
        <v>22199</v>
      </c>
      <c r="I434" s="34" t="str">
        <f t="shared" si="181"/>
        <v xml:space="preserve"> </v>
      </c>
      <c r="J434" s="34">
        <f>IF(G434="Ethnic Content",H434," ")</f>
        <v>22199</v>
      </c>
      <c r="K434" s="34" t="str">
        <f>IF(G434="Indigenous Content",H434," ")</f>
        <v xml:space="preserve"> </v>
      </c>
      <c r="L434" s="34" t="str">
        <f>IF(G434="RPH Content",H434," ")</f>
        <v xml:space="preserve"> </v>
      </c>
      <c r="M434" s="34" t="str">
        <f t="shared" si="180"/>
        <v xml:space="preserve"> </v>
      </c>
      <c r="N434" s="34" t="str">
        <f t="shared" si="182"/>
        <v xml:space="preserve"> </v>
      </c>
      <c r="O434" s="34" t="str">
        <f t="shared" si="177"/>
        <v xml:space="preserve"> </v>
      </c>
      <c r="P434" s="34"/>
      <c r="Q434" s="34" t="str">
        <f>IF(G434="General Content",H434," ")</f>
        <v xml:space="preserve"> </v>
      </c>
      <c r="R434" s="34"/>
      <c r="S434" s="34"/>
      <c r="T434" s="41">
        <f t="shared" ref="T434:T438" si="183">SUM(I434:R434)</f>
        <v>22199</v>
      </c>
    </row>
    <row r="435" spans="1:20" s="39" customFormat="1" x14ac:dyDescent="0.3">
      <c r="A435" s="36"/>
      <c r="B435" s="31"/>
      <c r="C435" s="37"/>
      <c r="D435" s="38"/>
      <c r="E435" s="31" t="s">
        <v>5</v>
      </c>
      <c r="F435" s="31" t="s">
        <v>2</v>
      </c>
      <c r="G435" s="32" t="s">
        <v>11</v>
      </c>
      <c r="H435" s="33">
        <v>5000</v>
      </c>
      <c r="I435" s="34" t="str">
        <f t="shared" si="181"/>
        <v xml:space="preserve"> </v>
      </c>
      <c r="J435" s="34">
        <f>IF(G435="Ethnic",H435," ")</f>
        <v>5000</v>
      </c>
      <c r="K435" s="34" t="str">
        <f>IF(G435="Indigenous",H435," ")</f>
        <v xml:space="preserve"> </v>
      </c>
      <c r="L435" s="34" t="str">
        <f t="shared" ref="L435:L439" si="184">IF(G435="RPH",H435," ")</f>
        <v xml:space="preserve"> </v>
      </c>
      <c r="M435" s="34" t="str">
        <f t="shared" si="180"/>
        <v xml:space="preserve"> </v>
      </c>
      <c r="N435" s="34" t="str">
        <f t="shared" si="182"/>
        <v xml:space="preserve"> </v>
      </c>
      <c r="O435" s="34" t="str">
        <f t="shared" si="177"/>
        <v xml:space="preserve"> </v>
      </c>
      <c r="P435" s="34"/>
      <c r="Q435" s="34" t="str">
        <f t="shared" ref="Q435:Q439" si="185">IF(G435="General D&amp;O",H435," ")</f>
        <v xml:space="preserve"> </v>
      </c>
      <c r="R435" s="34" t="str">
        <f>IF(G435="Covid-19 Crisis Grant",H435," ")</f>
        <v xml:space="preserve"> </v>
      </c>
      <c r="S435" s="34"/>
      <c r="T435" s="35">
        <f t="shared" si="183"/>
        <v>5000</v>
      </c>
    </row>
    <row r="436" spans="1:20" s="39" customFormat="1" x14ac:dyDescent="0.3">
      <c r="A436" s="36"/>
      <c r="B436" s="31"/>
      <c r="C436" s="37"/>
      <c r="D436" s="38"/>
      <c r="E436" s="31" t="s">
        <v>1</v>
      </c>
      <c r="F436" s="31" t="s">
        <v>2</v>
      </c>
      <c r="G436" s="32" t="s">
        <v>11</v>
      </c>
      <c r="H436" s="33">
        <v>20124</v>
      </c>
      <c r="I436" s="34" t="str">
        <f t="shared" si="181"/>
        <v xml:space="preserve"> </v>
      </c>
      <c r="J436" s="34">
        <v>17915</v>
      </c>
      <c r="K436" s="34" t="str">
        <f>IF(G436="Indigenous",H436," ")</f>
        <v xml:space="preserve"> </v>
      </c>
      <c r="L436" s="34" t="str">
        <f t="shared" si="184"/>
        <v xml:space="preserve"> </v>
      </c>
      <c r="M436" s="34" t="str">
        <f t="shared" si="180"/>
        <v xml:space="preserve"> </v>
      </c>
      <c r="N436" s="34" t="str">
        <f t="shared" si="182"/>
        <v xml:space="preserve"> </v>
      </c>
      <c r="O436" s="34" t="str">
        <f t="shared" si="177"/>
        <v xml:space="preserve"> </v>
      </c>
      <c r="P436" s="34"/>
      <c r="Q436" s="34" t="str">
        <f t="shared" si="185"/>
        <v xml:space="preserve"> </v>
      </c>
      <c r="R436" s="34">
        <v>2209</v>
      </c>
      <c r="S436" s="34"/>
      <c r="T436" s="35">
        <f t="shared" si="183"/>
        <v>20124</v>
      </c>
    </row>
    <row r="437" spans="1:20" s="39" customFormat="1" ht="27.6" x14ac:dyDescent="0.3">
      <c r="A437" s="36"/>
      <c r="B437" s="31" t="s">
        <v>505</v>
      </c>
      <c r="C437" s="37" t="s">
        <v>703</v>
      </c>
      <c r="D437" s="38" t="s">
        <v>130</v>
      </c>
      <c r="E437" s="31" t="s">
        <v>5</v>
      </c>
      <c r="F437" s="31" t="s">
        <v>2</v>
      </c>
      <c r="G437" s="32" t="s">
        <v>408</v>
      </c>
      <c r="H437" s="33">
        <v>5000</v>
      </c>
      <c r="I437" s="34" t="str">
        <f t="shared" si="181"/>
        <v xml:space="preserve"> </v>
      </c>
      <c r="J437" s="34" t="str">
        <f>IF(G437="Ethnic",H437," ")</f>
        <v xml:space="preserve"> </v>
      </c>
      <c r="K437" s="34" t="str">
        <f>IF(G437="Indigenous",H437," ")</f>
        <v xml:space="preserve"> </v>
      </c>
      <c r="L437" s="34" t="str">
        <f t="shared" si="184"/>
        <v xml:space="preserve"> </v>
      </c>
      <c r="M437" s="34" t="str">
        <f t="shared" si="180"/>
        <v xml:space="preserve"> </v>
      </c>
      <c r="N437" s="34" t="str">
        <f t="shared" si="182"/>
        <v xml:space="preserve"> </v>
      </c>
      <c r="O437" s="34" t="str">
        <f t="shared" si="177"/>
        <v xml:space="preserve"> </v>
      </c>
      <c r="P437" s="34"/>
      <c r="Q437" s="34" t="str">
        <f t="shared" si="185"/>
        <v xml:space="preserve"> </v>
      </c>
      <c r="R437" s="34">
        <f>IF(G437="Covid-19 Crisis Grant",H437," ")</f>
        <v>5000</v>
      </c>
      <c r="S437" s="34"/>
      <c r="T437" s="35">
        <f t="shared" si="183"/>
        <v>5000</v>
      </c>
    </row>
    <row r="438" spans="1:20" s="39" customFormat="1" x14ac:dyDescent="0.3">
      <c r="A438" s="36"/>
      <c r="B438" s="31"/>
      <c r="C438" s="37"/>
      <c r="D438" s="38"/>
      <c r="E438" s="31" t="s">
        <v>1</v>
      </c>
      <c r="F438" s="31" t="s">
        <v>2</v>
      </c>
      <c r="G438" s="32" t="s">
        <v>408</v>
      </c>
      <c r="H438" s="33">
        <v>10799</v>
      </c>
      <c r="I438" s="34" t="str">
        <f t="shared" si="181"/>
        <v xml:space="preserve"> </v>
      </c>
      <c r="J438" s="34" t="str">
        <f>IF(G438="Ethnic",H438," ")</f>
        <v xml:space="preserve"> </v>
      </c>
      <c r="K438" s="34" t="str">
        <f>IF(G438="Indigenous",H438," ")</f>
        <v xml:space="preserve"> </v>
      </c>
      <c r="L438" s="34" t="str">
        <f t="shared" si="184"/>
        <v xml:space="preserve"> </v>
      </c>
      <c r="M438" s="34" t="str">
        <f t="shared" si="180"/>
        <v xml:space="preserve"> </v>
      </c>
      <c r="N438" s="34" t="str">
        <f t="shared" si="182"/>
        <v xml:space="preserve"> </v>
      </c>
      <c r="O438" s="34" t="str">
        <f t="shared" si="177"/>
        <v xml:space="preserve"> </v>
      </c>
      <c r="P438" s="34"/>
      <c r="Q438" s="34" t="str">
        <f t="shared" si="185"/>
        <v xml:space="preserve"> </v>
      </c>
      <c r="R438" s="34">
        <f>IF(G438="Covid-19 Crisis Grant",H438," ")</f>
        <v>10799</v>
      </c>
      <c r="S438" s="34"/>
      <c r="T438" s="35">
        <f t="shared" si="183"/>
        <v>10799</v>
      </c>
    </row>
    <row r="439" spans="1:20" s="39" customFormat="1" ht="27.6" x14ac:dyDescent="0.3">
      <c r="A439" s="40"/>
      <c r="B439" s="31" t="s">
        <v>506</v>
      </c>
      <c r="C439" s="37" t="s">
        <v>164</v>
      </c>
      <c r="D439" s="38" t="s">
        <v>130</v>
      </c>
      <c r="E439" s="31" t="s">
        <v>9</v>
      </c>
      <c r="F439" s="31" t="s">
        <v>507</v>
      </c>
      <c r="G439" s="32" t="s">
        <v>394</v>
      </c>
      <c r="H439" s="33">
        <v>80000</v>
      </c>
      <c r="I439" s="34">
        <v>35000</v>
      </c>
      <c r="J439" s="34">
        <v>21000</v>
      </c>
      <c r="K439" s="34" t="str">
        <f>IF(G439="Indigenous D&amp;O",H439," ")</f>
        <v xml:space="preserve"> </v>
      </c>
      <c r="L439" s="34" t="str">
        <f t="shared" si="184"/>
        <v xml:space="preserve"> </v>
      </c>
      <c r="M439" s="34" t="str">
        <f t="shared" si="180"/>
        <v xml:space="preserve"> </v>
      </c>
      <c r="N439" s="34">
        <v>24000</v>
      </c>
      <c r="O439" s="34" t="str">
        <f t="shared" ref="O439:O458" si="186">IF(G439="Training Business",H439," ")</f>
        <v xml:space="preserve"> </v>
      </c>
      <c r="P439" s="34"/>
      <c r="Q439" s="34" t="str">
        <f t="shared" si="185"/>
        <v xml:space="preserve"> </v>
      </c>
      <c r="R439" s="34"/>
      <c r="S439" s="34"/>
      <c r="T439" s="35">
        <f>H439</f>
        <v>80000</v>
      </c>
    </row>
    <row r="440" spans="1:20" s="39" customFormat="1" ht="27.6" x14ac:dyDescent="0.3">
      <c r="A440" s="36"/>
      <c r="B440" s="31"/>
      <c r="C440" s="37"/>
      <c r="D440" s="38"/>
      <c r="E440" s="31" t="s">
        <v>12</v>
      </c>
      <c r="F440" s="31" t="s">
        <v>538</v>
      </c>
      <c r="G440" s="32" t="s">
        <v>397</v>
      </c>
      <c r="H440" s="33">
        <v>18213</v>
      </c>
      <c r="I440" s="34" t="str">
        <f t="shared" si="181"/>
        <v xml:space="preserve"> </v>
      </c>
      <c r="J440" s="34">
        <f>IF(G440="Ethnic Content",H440," ")</f>
        <v>18213</v>
      </c>
      <c r="K440" s="34" t="str">
        <f>IF(G440="Indigenous Content",H440," ")</f>
        <v xml:space="preserve"> </v>
      </c>
      <c r="L440" s="34" t="str">
        <f>IF(G440="RPH Content",H440," ")</f>
        <v xml:space="preserve"> </v>
      </c>
      <c r="M440" s="34" t="str">
        <f t="shared" si="180"/>
        <v xml:space="preserve"> </v>
      </c>
      <c r="N440" s="34" t="str">
        <f t="shared" ref="N440:N463" si="187">IF(G440="Training",H440," ")</f>
        <v xml:space="preserve"> </v>
      </c>
      <c r="O440" s="34" t="str">
        <f t="shared" si="186"/>
        <v xml:space="preserve"> </v>
      </c>
      <c r="P440" s="34"/>
      <c r="Q440" s="34" t="str">
        <f>IF(G440="General Content",H440," ")</f>
        <v xml:space="preserve"> </v>
      </c>
      <c r="R440" s="34"/>
      <c r="S440" s="34"/>
      <c r="T440" s="41">
        <f t="shared" ref="T440:T444" si="188">SUM(I440:R440)</f>
        <v>18213</v>
      </c>
    </row>
    <row r="441" spans="1:20" s="39" customFormat="1" x14ac:dyDescent="0.3">
      <c r="A441" s="36"/>
      <c r="B441" s="31"/>
      <c r="C441" s="37"/>
      <c r="D441" s="38"/>
      <c r="E441" s="31" t="s">
        <v>5</v>
      </c>
      <c r="F441" s="31" t="s">
        <v>2</v>
      </c>
      <c r="G441" s="32" t="s">
        <v>11</v>
      </c>
      <c r="H441" s="33">
        <v>7385</v>
      </c>
      <c r="I441" s="34" t="str">
        <f t="shared" si="181"/>
        <v xml:space="preserve"> </v>
      </c>
      <c r="J441" s="34">
        <f>IF(G441="Ethnic",H441," ")</f>
        <v>7385</v>
      </c>
      <c r="K441" s="34" t="str">
        <f>IF(G441="Indigenous",H441," ")</f>
        <v xml:space="preserve"> </v>
      </c>
      <c r="L441" s="34" t="str">
        <f>IF(G441="RPH",H441," ")</f>
        <v xml:space="preserve"> </v>
      </c>
      <c r="M441" s="34" t="str">
        <f t="shared" si="180"/>
        <v xml:space="preserve"> </v>
      </c>
      <c r="N441" s="34" t="str">
        <f t="shared" si="187"/>
        <v xml:space="preserve"> </v>
      </c>
      <c r="O441" s="34" t="str">
        <f t="shared" si="186"/>
        <v xml:space="preserve"> </v>
      </c>
      <c r="P441" s="34"/>
      <c r="Q441" s="34" t="str">
        <f>IF(G441="General D&amp;O",H441," ")</f>
        <v xml:space="preserve"> </v>
      </c>
      <c r="R441" s="34" t="str">
        <f>IF(G441="Covid-19 Crisis Grant",H441," ")</f>
        <v xml:space="preserve"> </v>
      </c>
      <c r="S441" s="34"/>
      <c r="T441" s="35">
        <f t="shared" si="188"/>
        <v>7385</v>
      </c>
    </row>
    <row r="442" spans="1:20" s="39" customFormat="1" ht="27.6" x14ac:dyDescent="0.3">
      <c r="A442" s="36"/>
      <c r="B442" s="31" t="s">
        <v>727</v>
      </c>
      <c r="C442" s="37" t="s">
        <v>165</v>
      </c>
      <c r="D442" s="38" t="s">
        <v>130</v>
      </c>
      <c r="E442" s="31" t="s">
        <v>12</v>
      </c>
      <c r="F442" s="31" t="s">
        <v>700</v>
      </c>
      <c r="G442" s="32" t="s">
        <v>397</v>
      </c>
      <c r="H442" s="33">
        <v>24999</v>
      </c>
      <c r="I442" s="34" t="str">
        <f t="shared" si="181"/>
        <v xml:space="preserve"> </v>
      </c>
      <c r="J442" s="34">
        <f>IF(G442="Ethnic Content",H442," ")</f>
        <v>24999</v>
      </c>
      <c r="K442" s="34" t="str">
        <f>IF(G442="Indigenous Content",H442," ")</f>
        <v xml:space="preserve"> </v>
      </c>
      <c r="L442" s="34" t="str">
        <f>IF(G442="RPH Content",H442," ")</f>
        <v xml:space="preserve"> </v>
      </c>
      <c r="M442" s="34" t="str">
        <f t="shared" si="180"/>
        <v xml:space="preserve"> </v>
      </c>
      <c r="N442" s="34" t="str">
        <f t="shared" si="187"/>
        <v xml:space="preserve"> </v>
      </c>
      <c r="O442" s="34" t="str">
        <f t="shared" si="186"/>
        <v xml:space="preserve"> </v>
      </c>
      <c r="P442" s="34"/>
      <c r="Q442" s="34" t="str">
        <f>IF(G442="General Content",H442," ")</f>
        <v xml:space="preserve"> </v>
      </c>
      <c r="R442" s="34"/>
      <c r="S442" s="34"/>
      <c r="T442" s="41">
        <f t="shared" si="188"/>
        <v>24999</v>
      </c>
    </row>
    <row r="443" spans="1:20" s="39" customFormat="1" x14ac:dyDescent="0.3">
      <c r="A443" s="36"/>
      <c r="B443" s="31"/>
      <c r="C443" s="37"/>
      <c r="D443" s="38"/>
      <c r="E443" s="31" t="s">
        <v>5</v>
      </c>
      <c r="F443" s="31" t="s">
        <v>2</v>
      </c>
      <c r="G443" s="32" t="s">
        <v>11</v>
      </c>
      <c r="H443" s="33">
        <v>11393</v>
      </c>
      <c r="I443" s="34" t="str">
        <f t="shared" si="181"/>
        <v xml:space="preserve"> </v>
      </c>
      <c r="J443" s="34">
        <f>IF(G443="Ethnic",H443," ")</f>
        <v>11393</v>
      </c>
      <c r="K443" s="34" t="str">
        <f>IF(G443="Indigenous",H443," ")</f>
        <v xml:space="preserve"> </v>
      </c>
      <c r="L443" s="34" t="str">
        <f>IF(G443="RPH",H443," ")</f>
        <v xml:space="preserve"> </v>
      </c>
      <c r="M443" s="34" t="str">
        <f t="shared" si="180"/>
        <v xml:space="preserve"> </v>
      </c>
      <c r="N443" s="34" t="str">
        <f t="shared" si="187"/>
        <v xml:space="preserve"> </v>
      </c>
      <c r="O443" s="34" t="str">
        <f t="shared" si="186"/>
        <v xml:space="preserve"> </v>
      </c>
      <c r="P443" s="34"/>
      <c r="Q443" s="34" t="str">
        <f>IF(G443="General D&amp;O",H443," ")</f>
        <v xml:space="preserve"> </v>
      </c>
      <c r="R443" s="34" t="str">
        <f>IF(G443="Covid-19 Crisis Grant",H443," ")</f>
        <v xml:space="preserve"> </v>
      </c>
      <c r="S443" s="34"/>
      <c r="T443" s="35">
        <f t="shared" si="188"/>
        <v>11393</v>
      </c>
    </row>
    <row r="444" spans="1:20" s="39" customFormat="1" x14ac:dyDescent="0.3">
      <c r="A444" s="36"/>
      <c r="B444" s="31"/>
      <c r="C444" s="37"/>
      <c r="D444" s="38"/>
      <c r="E444" s="31" t="s">
        <v>1</v>
      </c>
      <c r="F444" s="31" t="s">
        <v>2</v>
      </c>
      <c r="G444" s="32" t="s">
        <v>408</v>
      </c>
      <c r="H444" s="33">
        <v>26747</v>
      </c>
      <c r="I444" s="34" t="str">
        <f t="shared" si="181"/>
        <v xml:space="preserve"> </v>
      </c>
      <c r="J444" s="34">
        <v>26141</v>
      </c>
      <c r="K444" s="34" t="str">
        <f>IF(G444="Indigenous",H444," ")</f>
        <v xml:space="preserve"> </v>
      </c>
      <c r="L444" s="34" t="str">
        <f>IF(G444="RPH",H444," ")</f>
        <v xml:space="preserve"> </v>
      </c>
      <c r="M444" s="34" t="str">
        <f t="shared" si="180"/>
        <v xml:space="preserve"> </v>
      </c>
      <c r="N444" s="34" t="str">
        <f t="shared" si="187"/>
        <v xml:space="preserve"> </v>
      </c>
      <c r="O444" s="34" t="str">
        <f t="shared" si="186"/>
        <v xml:space="preserve"> </v>
      </c>
      <c r="P444" s="34"/>
      <c r="Q444" s="34" t="str">
        <f>IF(G444="General D&amp;O",H444," ")</f>
        <v xml:space="preserve"> </v>
      </c>
      <c r="R444" s="34">
        <v>606</v>
      </c>
      <c r="S444" s="34"/>
      <c r="T444" s="35">
        <f t="shared" si="188"/>
        <v>26747</v>
      </c>
    </row>
    <row r="445" spans="1:20" s="39" customFormat="1" ht="27.6" x14ac:dyDescent="0.3">
      <c r="A445" s="40"/>
      <c r="B445" s="31" t="s">
        <v>701</v>
      </c>
      <c r="C445" s="37" t="s">
        <v>166</v>
      </c>
      <c r="D445" s="38" t="s">
        <v>130</v>
      </c>
      <c r="E445" s="31" t="s">
        <v>9</v>
      </c>
      <c r="F445" s="31" t="s">
        <v>508</v>
      </c>
      <c r="G445" s="32" t="s">
        <v>393</v>
      </c>
      <c r="H445" s="33">
        <v>35592</v>
      </c>
      <c r="I445" s="34" t="str">
        <f t="shared" si="181"/>
        <v xml:space="preserve"> </v>
      </c>
      <c r="J445" s="34" t="str">
        <f>IF(G445="Ethnic D&amp;O",H445," ")</f>
        <v xml:space="preserve"> </v>
      </c>
      <c r="K445" s="34" t="str">
        <f>IF(G445="Indigenous D&amp;O",H445," ")</f>
        <v xml:space="preserve"> </v>
      </c>
      <c r="L445" s="34" t="str">
        <f>IF(G445="RPH",H445," ")</f>
        <v xml:space="preserve"> </v>
      </c>
      <c r="M445" s="34" t="str">
        <f t="shared" si="180"/>
        <v xml:space="preserve"> </v>
      </c>
      <c r="N445" s="34" t="str">
        <f t="shared" si="187"/>
        <v xml:space="preserve"> </v>
      </c>
      <c r="O445" s="34" t="str">
        <f t="shared" si="186"/>
        <v xml:space="preserve"> </v>
      </c>
      <c r="P445" s="34"/>
      <c r="Q445" s="34">
        <f>IF(G445="General D&amp;O",H445," ")</f>
        <v>35592</v>
      </c>
      <c r="R445" s="34"/>
      <c r="S445" s="34"/>
      <c r="T445" s="35">
        <f>H445</f>
        <v>35592</v>
      </c>
    </row>
    <row r="446" spans="1:20" s="39" customFormat="1" ht="27.6" x14ac:dyDescent="0.3">
      <c r="A446" s="40"/>
      <c r="B446" s="31" t="s">
        <v>726</v>
      </c>
      <c r="C446" s="37" t="s">
        <v>167</v>
      </c>
      <c r="D446" s="38" t="s">
        <v>130</v>
      </c>
      <c r="E446" s="31" t="s">
        <v>9</v>
      </c>
      <c r="F446" s="31" t="s">
        <v>509</v>
      </c>
      <c r="G446" s="32" t="s">
        <v>390</v>
      </c>
      <c r="H446" s="33">
        <v>20000</v>
      </c>
      <c r="I446" s="34" t="str">
        <f t="shared" si="181"/>
        <v xml:space="preserve"> </v>
      </c>
      <c r="J446" s="34">
        <f>IF(G446="Ethnic D&amp;O",H446," ")</f>
        <v>20000</v>
      </c>
      <c r="K446" s="34" t="str">
        <f>IF(G446="Indigenous D&amp;O",H446," ")</f>
        <v xml:space="preserve"> </v>
      </c>
      <c r="L446" s="34" t="str">
        <f>IF(G446="RPH",H446," ")</f>
        <v xml:space="preserve"> </v>
      </c>
      <c r="M446" s="34" t="str">
        <f t="shared" si="180"/>
        <v xml:space="preserve"> </v>
      </c>
      <c r="N446" s="34" t="str">
        <f t="shared" si="187"/>
        <v xml:space="preserve"> </v>
      </c>
      <c r="O446" s="34" t="str">
        <f t="shared" si="186"/>
        <v xml:space="preserve"> </v>
      </c>
      <c r="P446" s="34"/>
      <c r="Q446" s="34" t="str">
        <f>IF(G446="General D&amp;O",H446," ")</f>
        <v xml:space="preserve"> </v>
      </c>
      <c r="R446" s="34"/>
      <c r="S446" s="34"/>
      <c r="T446" s="35">
        <f>H446</f>
        <v>20000</v>
      </c>
    </row>
    <row r="447" spans="1:20" s="39" customFormat="1" ht="27.6" x14ac:dyDescent="0.3">
      <c r="A447" s="36"/>
      <c r="B447" s="31"/>
      <c r="C447" s="37"/>
      <c r="D447" s="38"/>
      <c r="E447" s="31" t="s">
        <v>12</v>
      </c>
      <c r="F447" s="31" t="s">
        <v>538</v>
      </c>
      <c r="G447" s="32" t="s">
        <v>397</v>
      </c>
      <c r="H447" s="33">
        <v>12954</v>
      </c>
      <c r="I447" s="34" t="str">
        <f t="shared" si="181"/>
        <v xml:space="preserve"> </v>
      </c>
      <c r="J447" s="34">
        <f>IF(G447="Ethnic Content",H447," ")</f>
        <v>12954</v>
      </c>
      <c r="K447" s="34" t="str">
        <f>IF(G447="Indigenous Content",H447," ")</f>
        <v xml:space="preserve"> </v>
      </c>
      <c r="L447" s="34" t="str">
        <f>IF(G447="RPH Content",H447," ")</f>
        <v xml:space="preserve"> </v>
      </c>
      <c r="M447" s="34" t="str">
        <f t="shared" si="180"/>
        <v xml:space="preserve"> </v>
      </c>
      <c r="N447" s="34" t="str">
        <f t="shared" si="187"/>
        <v xml:space="preserve"> </v>
      </c>
      <c r="O447" s="34" t="str">
        <f t="shared" si="186"/>
        <v xml:space="preserve"> </v>
      </c>
      <c r="P447" s="34"/>
      <c r="Q447" s="34" t="str">
        <f>IF(G447="General Content",H447," ")</f>
        <v xml:space="preserve"> </v>
      </c>
      <c r="R447" s="34"/>
      <c r="S447" s="34"/>
      <c r="T447" s="41">
        <f>SUM(I447:R447)</f>
        <v>12954</v>
      </c>
    </row>
    <row r="448" spans="1:20" s="39" customFormat="1" x14ac:dyDescent="0.3">
      <c r="A448" s="36"/>
      <c r="B448" s="31"/>
      <c r="C448" s="37"/>
      <c r="D448" s="38"/>
      <c r="E448" s="31" t="s">
        <v>5</v>
      </c>
      <c r="F448" s="31" t="s">
        <v>2</v>
      </c>
      <c r="G448" s="32" t="s">
        <v>11</v>
      </c>
      <c r="H448" s="33">
        <v>7383</v>
      </c>
      <c r="I448" s="34" t="str">
        <f t="shared" si="181"/>
        <v xml:space="preserve"> </v>
      </c>
      <c r="J448" s="34">
        <f>IF(G448="Ethnic",H448," ")</f>
        <v>7383</v>
      </c>
      <c r="K448" s="34" t="str">
        <f>IF(G448="Indigenous",H448," ")</f>
        <v xml:space="preserve"> </v>
      </c>
      <c r="L448" s="34" t="str">
        <f t="shared" ref="L448:L451" si="189">IF(G448="RPH",H448," ")</f>
        <v xml:space="preserve"> </v>
      </c>
      <c r="M448" s="34" t="str">
        <f t="shared" si="180"/>
        <v xml:space="preserve"> </v>
      </c>
      <c r="N448" s="34" t="str">
        <f t="shared" si="187"/>
        <v xml:space="preserve"> </v>
      </c>
      <c r="O448" s="34" t="str">
        <f t="shared" si="186"/>
        <v xml:space="preserve"> </v>
      </c>
      <c r="P448" s="34"/>
      <c r="Q448" s="34" t="str">
        <f t="shared" ref="Q448:Q451" si="190">IF(G448="General D&amp;O",H448," ")</f>
        <v xml:space="preserve"> </v>
      </c>
      <c r="R448" s="34" t="str">
        <f>IF(G448="Covid-19 Crisis Grant",H448," ")</f>
        <v xml:space="preserve"> </v>
      </c>
      <c r="S448" s="34"/>
      <c r="T448" s="35">
        <f>SUM(I448:R448)</f>
        <v>7383</v>
      </c>
    </row>
    <row r="449" spans="1:20" s="39" customFormat="1" ht="27.6" x14ac:dyDescent="0.3">
      <c r="A449" s="40"/>
      <c r="B449" s="31" t="s">
        <v>725</v>
      </c>
      <c r="C449" s="37" t="s">
        <v>168</v>
      </c>
      <c r="D449" s="38" t="s">
        <v>130</v>
      </c>
      <c r="E449" s="31" t="s">
        <v>9</v>
      </c>
      <c r="F449" s="31" t="s">
        <v>702</v>
      </c>
      <c r="G449" s="32" t="s">
        <v>393</v>
      </c>
      <c r="H449" s="33">
        <v>29560</v>
      </c>
      <c r="I449" s="34">
        <v>12678</v>
      </c>
      <c r="J449" s="34" t="str">
        <f>IF(G449="Ethnic D&amp;O",H449," ")</f>
        <v xml:space="preserve"> </v>
      </c>
      <c r="K449" s="34" t="str">
        <f>IF(G449="Indigenous D&amp;O",H449," ")</f>
        <v xml:space="preserve"> </v>
      </c>
      <c r="L449" s="34" t="str">
        <f t="shared" si="189"/>
        <v xml:space="preserve"> </v>
      </c>
      <c r="M449" s="34" t="str">
        <f t="shared" si="180"/>
        <v xml:space="preserve"> </v>
      </c>
      <c r="N449" s="34" t="str">
        <f t="shared" si="187"/>
        <v xml:space="preserve"> </v>
      </c>
      <c r="O449" s="34" t="str">
        <f t="shared" si="186"/>
        <v xml:space="preserve"> </v>
      </c>
      <c r="P449" s="34"/>
      <c r="Q449" s="34">
        <v>16882</v>
      </c>
      <c r="R449" s="34"/>
      <c r="S449" s="34"/>
      <c r="T449" s="35">
        <f>H449</f>
        <v>29560</v>
      </c>
    </row>
    <row r="450" spans="1:20" s="39" customFormat="1" x14ac:dyDescent="0.3">
      <c r="A450" s="36"/>
      <c r="B450" s="31"/>
      <c r="C450" s="37"/>
      <c r="D450" s="38"/>
      <c r="E450" s="31" t="s">
        <v>5</v>
      </c>
      <c r="F450" s="31" t="s">
        <v>2</v>
      </c>
      <c r="G450" s="32" t="s">
        <v>408</v>
      </c>
      <c r="H450" s="33">
        <v>5001</v>
      </c>
      <c r="I450" s="34" t="str">
        <f t="shared" si="181"/>
        <v xml:space="preserve"> </v>
      </c>
      <c r="J450" s="34" t="str">
        <f>IF(G450="Ethnic",H450," ")</f>
        <v xml:space="preserve"> </v>
      </c>
      <c r="K450" s="34" t="str">
        <f>IF(G450="Indigenous",H450," ")</f>
        <v xml:space="preserve"> </v>
      </c>
      <c r="L450" s="34" t="str">
        <f t="shared" si="189"/>
        <v xml:space="preserve"> </v>
      </c>
      <c r="M450" s="34" t="str">
        <f t="shared" si="180"/>
        <v xml:space="preserve"> </v>
      </c>
      <c r="N450" s="34" t="str">
        <f t="shared" si="187"/>
        <v xml:space="preserve"> </v>
      </c>
      <c r="O450" s="34" t="str">
        <f t="shared" si="186"/>
        <v xml:space="preserve"> </v>
      </c>
      <c r="P450" s="34"/>
      <c r="Q450" s="34" t="str">
        <f t="shared" si="190"/>
        <v xml:space="preserve"> </v>
      </c>
      <c r="R450" s="34">
        <f>IF(G450="Covid-19 Crisis Grant",H450," ")</f>
        <v>5001</v>
      </c>
      <c r="S450" s="34"/>
      <c r="T450" s="35">
        <f>SUM(I450:R450)</f>
        <v>5001</v>
      </c>
    </row>
    <row r="451" spans="1:20" s="39" customFormat="1" ht="27.6" x14ac:dyDescent="0.3">
      <c r="A451" s="40"/>
      <c r="B451" s="31" t="s">
        <v>169</v>
      </c>
      <c r="C451" s="37" t="s">
        <v>170</v>
      </c>
      <c r="D451" s="38" t="s">
        <v>130</v>
      </c>
      <c r="E451" s="31" t="s">
        <v>9</v>
      </c>
      <c r="F451" s="31" t="s">
        <v>704</v>
      </c>
      <c r="G451" s="32" t="s">
        <v>391</v>
      </c>
      <c r="H451" s="33">
        <v>64887</v>
      </c>
      <c r="I451" s="34">
        <v>5402</v>
      </c>
      <c r="J451" s="34">
        <v>42600</v>
      </c>
      <c r="K451" s="34" t="str">
        <f>IF(G451="Indigenous D&amp;O",H451," ")</f>
        <v xml:space="preserve"> </v>
      </c>
      <c r="L451" s="34" t="str">
        <f t="shared" si="189"/>
        <v xml:space="preserve"> </v>
      </c>
      <c r="M451" s="34" t="str">
        <f t="shared" si="180"/>
        <v xml:space="preserve"> </v>
      </c>
      <c r="N451" s="34" t="str">
        <f t="shared" si="187"/>
        <v xml:space="preserve"> </v>
      </c>
      <c r="O451" s="34" t="str">
        <f t="shared" si="186"/>
        <v xml:space="preserve"> </v>
      </c>
      <c r="P451" s="34">
        <v>16885</v>
      </c>
      <c r="Q451" s="34" t="str">
        <f t="shared" si="190"/>
        <v xml:space="preserve"> </v>
      </c>
      <c r="R451" s="34"/>
      <c r="S451" s="34"/>
      <c r="T451" s="35">
        <f>H451</f>
        <v>64887</v>
      </c>
    </row>
    <row r="452" spans="1:20" s="39" customFormat="1" ht="27.6" x14ac:dyDescent="0.3">
      <c r="A452" s="36"/>
      <c r="B452" s="31"/>
      <c r="C452" s="37"/>
      <c r="D452" s="38"/>
      <c r="E452" s="31" t="s">
        <v>12</v>
      </c>
      <c r="F452" s="31" t="s">
        <v>538</v>
      </c>
      <c r="G452" s="32" t="s">
        <v>397</v>
      </c>
      <c r="H452" s="33">
        <v>13377</v>
      </c>
      <c r="I452" s="34" t="str">
        <f t="shared" si="181"/>
        <v xml:space="preserve"> </v>
      </c>
      <c r="J452" s="34">
        <f>IF(G452="Ethnic Content",H452," ")</f>
        <v>13377</v>
      </c>
      <c r="K452" s="34" t="str">
        <f>IF(G452="Indigenous Content",H452," ")</f>
        <v xml:space="preserve"> </v>
      </c>
      <c r="L452" s="34" t="str">
        <f>IF(G452="RPH Content",H452," ")</f>
        <v xml:space="preserve"> </v>
      </c>
      <c r="M452" s="34" t="str">
        <f t="shared" si="180"/>
        <v xml:space="preserve"> </v>
      </c>
      <c r="N452" s="34" t="str">
        <f t="shared" si="187"/>
        <v xml:space="preserve"> </v>
      </c>
      <c r="O452" s="34" t="str">
        <f t="shared" si="186"/>
        <v xml:space="preserve"> </v>
      </c>
      <c r="P452" s="34"/>
      <c r="Q452" s="34" t="str">
        <f>IF(G452="General Content",H452," ")</f>
        <v xml:space="preserve"> </v>
      </c>
      <c r="R452" s="34"/>
      <c r="S452" s="34"/>
      <c r="T452" s="41">
        <f t="shared" ref="T452:T458" si="191">SUM(I452:R452)</f>
        <v>13377</v>
      </c>
    </row>
    <row r="453" spans="1:20" s="39" customFormat="1" x14ac:dyDescent="0.3">
      <c r="A453" s="36"/>
      <c r="B453" s="31"/>
      <c r="C453" s="37"/>
      <c r="D453" s="38"/>
      <c r="E453" s="31" t="s">
        <v>5</v>
      </c>
      <c r="F453" s="31" t="s">
        <v>2</v>
      </c>
      <c r="G453" s="32" t="s">
        <v>11</v>
      </c>
      <c r="H453" s="33">
        <v>13148</v>
      </c>
      <c r="I453" s="34" t="str">
        <f t="shared" si="181"/>
        <v xml:space="preserve"> </v>
      </c>
      <c r="J453" s="34">
        <f>IF(G453="Ethnic",H453," ")</f>
        <v>13148</v>
      </c>
      <c r="K453" s="34" t="str">
        <f>IF(G453="Indigenous",H453," ")</f>
        <v xml:space="preserve"> </v>
      </c>
      <c r="L453" s="34" t="str">
        <f>IF(G453="RPH",H453," ")</f>
        <v xml:space="preserve"> </v>
      </c>
      <c r="M453" s="34" t="str">
        <f t="shared" si="180"/>
        <v xml:space="preserve"> </v>
      </c>
      <c r="N453" s="34" t="str">
        <f t="shared" si="187"/>
        <v xml:space="preserve"> </v>
      </c>
      <c r="O453" s="34" t="str">
        <f t="shared" si="186"/>
        <v xml:space="preserve"> </v>
      </c>
      <c r="P453" s="34"/>
      <c r="Q453" s="34" t="str">
        <f>IF(G453="General D&amp;O",H453," ")</f>
        <v xml:space="preserve"> </v>
      </c>
      <c r="R453" s="34" t="str">
        <f>IF(G453="Covid-19 Crisis Grant",H453," ")</f>
        <v xml:space="preserve"> </v>
      </c>
      <c r="S453" s="34"/>
      <c r="T453" s="35">
        <f t="shared" si="191"/>
        <v>13148</v>
      </c>
    </row>
    <row r="454" spans="1:20" s="39" customFormat="1" x14ac:dyDescent="0.3">
      <c r="A454" s="36"/>
      <c r="B454" s="31"/>
      <c r="C454" s="37"/>
      <c r="D454" s="38"/>
      <c r="E454" s="31" t="s">
        <v>1</v>
      </c>
      <c r="F454" s="31" t="s">
        <v>2</v>
      </c>
      <c r="G454" s="32" t="s">
        <v>408</v>
      </c>
      <c r="H454" s="33">
        <v>15898</v>
      </c>
      <c r="I454" s="34" t="str">
        <f t="shared" si="181"/>
        <v xml:space="preserve"> </v>
      </c>
      <c r="J454" s="34">
        <v>14115</v>
      </c>
      <c r="K454" s="34" t="str">
        <f>IF(G454="Indigenous",H454," ")</f>
        <v xml:space="preserve"> </v>
      </c>
      <c r="L454" s="34" t="str">
        <f>IF(G454="RPH",H454," ")</f>
        <v xml:space="preserve"> </v>
      </c>
      <c r="M454" s="34" t="str">
        <f t="shared" si="180"/>
        <v xml:space="preserve"> </v>
      </c>
      <c r="N454" s="34" t="str">
        <f t="shared" si="187"/>
        <v xml:space="preserve"> </v>
      </c>
      <c r="O454" s="34" t="str">
        <f t="shared" si="186"/>
        <v xml:space="preserve"> </v>
      </c>
      <c r="P454" s="34"/>
      <c r="Q454" s="34" t="str">
        <f>IF(G454="General D&amp;O",H454," ")</f>
        <v xml:space="preserve"> </v>
      </c>
      <c r="R454" s="34">
        <v>1783</v>
      </c>
      <c r="S454" s="34"/>
      <c r="T454" s="35">
        <f t="shared" si="191"/>
        <v>15898</v>
      </c>
    </row>
    <row r="455" spans="1:20" s="39" customFormat="1" x14ac:dyDescent="0.3">
      <c r="A455" s="36"/>
      <c r="B455" s="31" t="s">
        <v>706</v>
      </c>
      <c r="C455" s="37" t="s">
        <v>172</v>
      </c>
      <c r="D455" s="38" t="s">
        <v>130</v>
      </c>
      <c r="E455" s="31" t="s">
        <v>171</v>
      </c>
      <c r="F455" s="42" t="s">
        <v>705</v>
      </c>
      <c r="G455" s="32" t="s">
        <v>398</v>
      </c>
      <c r="H455" s="33">
        <v>8935</v>
      </c>
      <c r="I455" s="34" t="str">
        <f t="shared" si="181"/>
        <v xml:space="preserve"> </v>
      </c>
      <c r="J455" s="34" t="str">
        <f>IF(G455="Ethnic Content",H455," ")</f>
        <v xml:space="preserve"> </v>
      </c>
      <c r="K455" s="34" t="str">
        <f>IF(G455="Indigenous Content",H455," ")</f>
        <v xml:space="preserve"> </v>
      </c>
      <c r="L455" s="34" t="str">
        <f>IF(G455="RPH Content",H455," ")</f>
        <v xml:space="preserve"> </v>
      </c>
      <c r="M455" s="34" t="str">
        <f t="shared" si="180"/>
        <v xml:space="preserve"> </v>
      </c>
      <c r="N455" s="34" t="str">
        <f t="shared" si="187"/>
        <v xml:space="preserve"> </v>
      </c>
      <c r="O455" s="34" t="str">
        <f t="shared" si="186"/>
        <v xml:space="preserve"> </v>
      </c>
      <c r="P455" s="34"/>
      <c r="Q455" s="34">
        <f>IF(G455="General Content",H455," ")</f>
        <v>8935</v>
      </c>
      <c r="R455" s="34"/>
      <c r="S455" s="34"/>
      <c r="T455" s="41">
        <f t="shared" si="191"/>
        <v>8935</v>
      </c>
    </row>
    <row r="456" spans="1:20" s="39" customFormat="1" x14ac:dyDescent="0.3">
      <c r="A456" s="36"/>
      <c r="B456" s="31"/>
      <c r="C456" s="37"/>
      <c r="D456" s="38"/>
      <c r="E456" s="31" t="s">
        <v>5</v>
      </c>
      <c r="F456" s="31" t="s">
        <v>2</v>
      </c>
      <c r="G456" s="32" t="s">
        <v>408</v>
      </c>
      <c r="H456" s="33">
        <v>5000</v>
      </c>
      <c r="I456" s="34" t="str">
        <f t="shared" si="181"/>
        <v xml:space="preserve"> </v>
      </c>
      <c r="J456" s="34" t="str">
        <f>IF(G456="Ethnic",H456," ")</f>
        <v xml:space="preserve"> </v>
      </c>
      <c r="K456" s="34" t="str">
        <f>IF(G456="Indigenous",H456," ")</f>
        <v xml:space="preserve"> </v>
      </c>
      <c r="L456" s="34" t="str">
        <f t="shared" ref="L456:L460" si="192">IF(G456="RPH",H456," ")</f>
        <v xml:space="preserve"> </v>
      </c>
      <c r="M456" s="34" t="str">
        <f t="shared" si="180"/>
        <v xml:space="preserve"> </v>
      </c>
      <c r="N456" s="34" t="str">
        <f t="shared" si="187"/>
        <v xml:space="preserve"> </v>
      </c>
      <c r="O456" s="34" t="str">
        <f t="shared" si="186"/>
        <v xml:space="preserve"> </v>
      </c>
      <c r="P456" s="34"/>
      <c r="Q456" s="34" t="str">
        <f t="shared" ref="Q456:Q460" si="193">IF(G456="General D&amp;O",H456," ")</f>
        <v xml:space="preserve"> </v>
      </c>
      <c r="R456" s="34">
        <f>IF(G456="Covid-19 Crisis Grant",H456," ")</f>
        <v>5000</v>
      </c>
      <c r="S456" s="34"/>
      <c r="T456" s="35">
        <f t="shared" si="191"/>
        <v>5000</v>
      </c>
    </row>
    <row r="457" spans="1:20" s="39" customFormat="1" x14ac:dyDescent="0.3">
      <c r="A457" s="36"/>
      <c r="B457" s="31"/>
      <c r="C457" s="37"/>
      <c r="D457" s="38"/>
      <c r="E457" s="31" t="s">
        <v>1</v>
      </c>
      <c r="F457" s="31" t="s">
        <v>2</v>
      </c>
      <c r="G457" s="32" t="s">
        <v>408</v>
      </c>
      <c r="H457" s="33">
        <v>16594</v>
      </c>
      <c r="I457" s="34" t="str">
        <f t="shared" si="181"/>
        <v xml:space="preserve"> </v>
      </c>
      <c r="J457" s="34" t="str">
        <f>IF(G457="Ethnic",H457," ")</f>
        <v xml:space="preserve"> </v>
      </c>
      <c r="K457" s="34" t="str">
        <f>IF(G457="Indigenous",H457," ")</f>
        <v xml:space="preserve"> </v>
      </c>
      <c r="L457" s="34" t="str">
        <f t="shared" si="192"/>
        <v xml:space="preserve"> </v>
      </c>
      <c r="M457" s="34" t="str">
        <f t="shared" si="180"/>
        <v xml:space="preserve"> </v>
      </c>
      <c r="N457" s="34" t="str">
        <f t="shared" si="187"/>
        <v xml:space="preserve"> </v>
      </c>
      <c r="O457" s="34" t="str">
        <f t="shared" si="186"/>
        <v xml:space="preserve"> </v>
      </c>
      <c r="P457" s="34"/>
      <c r="Q457" s="34" t="str">
        <f t="shared" si="193"/>
        <v xml:space="preserve"> </v>
      </c>
      <c r="R457" s="34">
        <f>IF(G457="Covid-19 Crisis Grant",H457," ")</f>
        <v>16594</v>
      </c>
      <c r="S457" s="34"/>
      <c r="T457" s="35">
        <f t="shared" si="191"/>
        <v>16594</v>
      </c>
    </row>
    <row r="458" spans="1:20" s="39" customFormat="1" ht="27.6" x14ac:dyDescent="0.3">
      <c r="A458" s="36"/>
      <c r="B458" s="31" t="s">
        <v>510</v>
      </c>
      <c r="C458" s="37" t="s">
        <v>175</v>
      </c>
      <c r="D458" s="38" t="s">
        <v>130</v>
      </c>
      <c r="E458" s="31" t="s">
        <v>5</v>
      </c>
      <c r="F458" s="31" t="s">
        <v>2</v>
      </c>
      <c r="G458" s="32" t="s">
        <v>408</v>
      </c>
      <c r="H458" s="33">
        <v>8341</v>
      </c>
      <c r="I458" s="34" t="str">
        <f t="shared" si="181"/>
        <v xml:space="preserve"> </v>
      </c>
      <c r="J458" s="34" t="str">
        <f>IF(G458="Ethnic",H458," ")</f>
        <v xml:space="preserve"> </v>
      </c>
      <c r="K458" s="34" t="str">
        <f>IF(G458="Indigenous",H458," ")</f>
        <v xml:space="preserve"> </v>
      </c>
      <c r="L458" s="34" t="str">
        <f t="shared" si="192"/>
        <v xml:space="preserve"> </v>
      </c>
      <c r="M458" s="34" t="str">
        <f t="shared" si="180"/>
        <v xml:space="preserve"> </v>
      </c>
      <c r="N458" s="34" t="str">
        <f t="shared" si="187"/>
        <v xml:space="preserve"> </v>
      </c>
      <c r="O458" s="34" t="str">
        <f t="shared" si="186"/>
        <v xml:space="preserve"> </v>
      </c>
      <c r="P458" s="34"/>
      <c r="Q458" s="34" t="str">
        <f t="shared" si="193"/>
        <v xml:space="preserve"> </v>
      </c>
      <c r="R458" s="34">
        <f>IF(G458="Covid-19 Crisis Grant",H458," ")</f>
        <v>8341</v>
      </c>
      <c r="S458" s="34"/>
      <c r="T458" s="35">
        <f t="shared" si="191"/>
        <v>8341</v>
      </c>
    </row>
    <row r="459" spans="1:20" s="39" customFormat="1" ht="27.6" x14ac:dyDescent="0.3">
      <c r="A459" s="40"/>
      <c r="B459" s="31" t="s">
        <v>724</v>
      </c>
      <c r="C459" s="37" t="s">
        <v>176</v>
      </c>
      <c r="D459" s="38" t="s">
        <v>130</v>
      </c>
      <c r="E459" s="31" t="s">
        <v>9</v>
      </c>
      <c r="F459" s="31" t="s">
        <v>707</v>
      </c>
      <c r="G459" s="32" t="s">
        <v>390</v>
      </c>
      <c r="H459" s="33">
        <v>7888</v>
      </c>
      <c r="I459" s="34" t="str">
        <f t="shared" si="181"/>
        <v xml:space="preserve"> </v>
      </c>
      <c r="J459" s="34">
        <v>5000</v>
      </c>
      <c r="K459" s="34" t="str">
        <f>IF(G459="Indigenous D&amp;O",H459," ")</f>
        <v xml:space="preserve"> </v>
      </c>
      <c r="L459" s="34" t="str">
        <f t="shared" si="192"/>
        <v xml:space="preserve"> </v>
      </c>
      <c r="M459" s="34" t="str">
        <f t="shared" si="180"/>
        <v xml:space="preserve"> </v>
      </c>
      <c r="N459" s="34" t="str">
        <f t="shared" si="187"/>
        <v xml:space="preserve"> </v>
      </c>
      <c r="O459" s="34">
        <v>2888</v>
      </c>
      <c r="P459" s="34"/>
      <c r="Q459" s="34" t="str">
        <f t="shared" si="193"/>
        <v xml:space="preserve"> </v>
      </c>
      <c r="R459" s="34"/>
      <c r="S459" s="34"/>
      <c r="T459" s="35">
        <f>H459</f>
        <v>7888</v>
      </c>
    </row>
    <row r="460" spans="1:20" s="39" customFormat="1" ht="27.6" x14ac:dyDescent="0.3">
      <c r="A460" s="36"/>
      <c r="B460" s="31"/>
      <c r="C460" s="37"/>
      <c r="D460" s="38"/>
      <c r="E460" s="31" t="s">
        <v>177</v>
      </c>
      <c r="F460" s="31" t="s">
        <v>708</v>
      </c>
      <c r="G460" s="32" t="s">
        <v>396</v>
      </c>
      <c r="H460" s="33">
        <v>3500</v>
      </c>
      <c r="I460" s="34" t="str">
        <f t="shared" si="181"/>
        <v xml:space="preserve"> </v>
      </c>
      <c r="J460" s="34" t="str">
        <f>IF(G460="Ethnic D&amp;O",H460," ")</f>
        <v xml:space="preserve"> </v>
      </c>
      <c r="K460" s="34" t="str">
        <f>IF(G460="Indigenous D&amp;O",H460," ")</f>
        <v xml:space="preserve"> </v>
      </c>
      <c r="L460" s="34" t="str">
        <f t="shared" si="192"/>
        <v xml:space="preserve"> </v>
      </c>
      <c r="M460" s="34" t="str">
        <f t="shared" si="180"/>
        <v xml:space="preserve"> </v>
      </c>
      <c r="N460" s="34" t="str">
        <f t="shared" si="187"/>
        <v xml:space="preserve"> </v>
      </c>
      <c r="O460" s="34">
        <f>IF(G460="Training - Industry capacity &amp; skills development",H460," ")</f>
        <v>3500</v>
      </c>
      <c r="P460" s="34"/>
      <c r="Q460" s="34" t="str">
        <f t="shared" si="193"/>
        <v xml:space="preserve"> </v>
      </c>
      <c r="R460" s="34"/>
      <c r="S460" s="34"/>
      <c r="T460" s="35">
        <f>H460</f>
        <v>3500</v>
      </c>
    </row>
    <row r="461" spans="1:20" s="39" customFormat="1" ht="27.6" x14ac:dyDescent="0.3">
      <c r="A461" s="36"/>
      <c r="B461" s="31"/>
      <c r="C461" s="37"/>
      <c r="D461" s="38"/>
      <c r="E461" s="31" t="s">
        <v>12</v>
      </c>
      <c r="F461" s="31" t="s">
        <v>538</v>
      </c>
      <c r="G461" s="32" t="s">
        <v>397</v>
      </c>
      <c r="H461" s="33">
        <v>9126</v>
      </c>
      <c r="I461" s="34" t="str">
        <f t="shared" si="181"/>
        <v xml:space="preserve"> </v>
      </c>
      <c r="J461" s="34">
        <f>IF(G461="Ethnic Content",H461," ")</f>
        <v>9126</v>
      </c>
      <c r="K461" s="34" t="str">
        <f>IF(G461="Indigenous Content",H461," ")</f>
        <v xml:space="preserve"> </v>
      </c>
      <c r="L461" s="34" t="str">
        <f>IF(G461="RPH Content",H461," ")</f>
        <v xml:space="preserve"> </v>
      </c>
      <c r="M461" s="34" t="str">
        <f t="shared" si="180"/>
        <v xml:space="preserve"> </v>
      </c>
      <c r="N461" s="34" t="str">
        <f t="shared" si="187"/>
        <v xml:space="preserve"> </v>
      </c>
      <c r="O461" s="34" t="str">
        <f t="shared" ref="O461:O492" si="194">IF(G461="Training Business",H461," ")</f>
        <v xml:space="preserve"> </v>
      </c>
      <c r="P461" s="34"/>
      <c r="Q461" s="34" t="str">
        <f>IF(G461="General Content",H461," ")</f>
        <v xml:space="preserve"> </v>
      </c>
      <c r="R461" s="34"/>
      <c r="S461" s="34"/>
      <c r="T461" s="41">
        <f>SUM(I461:R461)</f>
        <v>9126</v>
      </c>
    </row>
    <row r="462" spans="1:20" s="39" customFormat="1" x14ac:dyDescent="0.3">
      <c r="A462" s="36"/>
      <c r="B462" s="31"/>
      <c r="C462" s="37"/>
      <c r="D462" s="38"/>
      <c r="E462" s="31" t="s">
        <v>5</v>
      </c>
      <c r="F462" s="31" t="s">
        <v>2</v>
      </c>
      <c r="G462" s="32" t="s">
        <v>11</v>
      </c>
      <c r="H462" s="33">
        <v>25000</v>
      </c>
      <c r="I462" s="34" t="str">
        <f t="shared" si="181"/>
        <v xml:space="preserve"> </v>
      </c>
      <c r="J462" s="34">
        <f>IF(G462="Ethnic",H462," ")</f>
        <v>25000</v>
      </c>
      <c r="K462" s="34" t="str">
        <f>IF(G462="Indigenous",H462," ")</f>
        <v xml:space="preserve"> </v>
      </c>
      <c r="L462" s="34" t="str">
        <f>IF(G462="RPH",H462," ")</f>
        <v xml:space="preserve"> </v>
      </c>
      <c r="M462" s="34" t="str">
        <f t="shared" si="180"/>
        <v xml:space="preserve"> </v>
      </c>
      <c r="N462" s="34" t="str">
        <f t="shared" si="187"/>
        <v xml:space="preserve"> </v>
      </c>
      <c r="O462" s="34" t="str">
        <f t="shared" si="194"/>
        <v xml:space="preserve"> </v>
      </c>
      <c r="P462" s="34"/>
      <c r="Q462" s="34" t="str">
        <f>IF(G462="General D&amp;O",H462," ")</f>
        <v xml:space="preserve"> </v>
      </c>
      <c r="R462" s="34" t="str">
        <f>IF(G462="Covid-19 Crisis Grant",H462," ")</f>
        <v xml:space="preserve"> </v>
      </c>
      <c r="S462" s="34"/>
      <c r="T462" s="35">
        <f>SUM(I462:R462)</f>
        <v>25000</v>
      </c>
    </row>
    <row r="463" spans="1:20" s="39" customFormat="1" x14ac:dyDescent="0.3">
      <c r="A463" s="36"/>
      <c r="B463" s="31"/>
      <c r="C463" s="37"/>
      <c r="D463" s="38"/>
      <c r="E463" s="31" t="s">
        <v>1</v>
      </c>
      <c r="F463" s="31" t="s">
        <v>2</v>
      </c>
      <c r="G463" s="32" t="s">
        <v>408</v>
      </c>
      <c r="H463" s="33">
        <v>4974</v>
      </c>
      <c r="I463" s="34" t="str">
        <f t="shared" si="181"/>
        <v xml:space="preserve"> </v>
      </c>
      <c r="J463" s="34">
        <v>4757</v>
      </c>
      <c r="K463" s="34" t="str">
        <f>IF(G463="Indigenous",H463," ")</f>
        <v xml:space="preserve"> </v>
      </c>
      <c r="L463" s="34" t="str">
        <f>IF(G463="RPH",H463," ")</f>
        <v xml:space="preserve"> </v>
      </c>
      <c r="M463" s="34" t="str">
        <f t="shared" si="180"/>
        <v xml:space="preserve"> </v>
      </c>
      <c r="N463" s="34" t="str">
        <f t="shared" si="187"/>
        <v xml:space="preserve"> </v>
      </c>
      <c r="O463" s="34" t="str">
        <f t="shared" si="194"/>
        <v xml:space="preserve"> </v>
      </c>
      <c r="P463" s="34"/>
      <c r="Q463" s="34" t="str">
        <f>IF(G463="General D&amp;O",H463," ")</f>
        <v xml:space="preserve"> </v>
      </c>
      <c r="R463" s="34">
        <v>217</v>
      </c>
      <c r="S463" s="34"/>
      <c r="T463" s="35">
        <f>SUM(I463:R463)</f>
        <v>4974</v>
      </c>
    </row>
    <row r="464" spans="1:20" s="39" customFormat="1" ht="27.6" x14ac:dyDescent="0.3">
      <c r="A464" s="40"/>
      <c r="B464" s="31" t="s">
        <v>709</v>
      </c>
      <c r="C464" s="37" t="s">
        <v>179</v>
      </c>
      <c r="D464" s="38" t="s">
        <v>130</v>
      </c>
      <c r="E464" s="31" t="s">
        <v>9</v>
      </c>
      <c r="F464" s="31" t="s">
        <v>178</v>
      </c>
      <c r="G464" s="32" t="s">
        <v>391</v>
      </c>
      <c r="H464" s="33">
        <v>99364</v>
      </c>
      <c r="I464" s="34">
        <v>65000</v>
      </c>
      <c r="J464" s="34" t="str">
        <f>IF(G464="Ethnic D&amp;O",H464," ")</f>
        <v xml:space="preserve"> </v>
      </c>
      <c r="K464" s="34" t="str">
        <f>IF(G464="Indigenous D&amp;O",H464," ")</f>
        <v xml:space="preserve"> </v>
      </c>
      <c r="L464" s="34" t="str">
        <f>IF(G464="RPH",H464," ")</f>
        <v xml:space="preserve"> </v>
      </c>
      <c r="M464" s="34" t="str">
        <f t="shared" si="180"/>
        <v xml:space="preserve"> </v>
      </c>
      <c r="N464" s="34" t="str">
        <f t="shared" ref="N464:N490" si="195">IF(G464="Training",H464," ")</f>
        <v xml:space="preserve"> </v>
      </c>
      <c r="O464" s="34" t="str">
        <f t="shared" si="194"/>
        <v xml:space="preserve"> </v>
      </c>
      <c r="P464" s="34">
        <v>34364</v>
      </c>
      <c r="Q464" s="34" t="str">
        <f>IF(G464="General D&amp;O",H464," ")</f>
        <v xml:space="preserve"> </v>
      </c>
      <c r="R464" s="34"/>
      <c r="S464" s="34"/>
      <c r="T464" s="35">
        <f>H464</f>
        <v>99364</v>
      </c>
    </row>
    <row r="465" spans="1:20" s="39" customFormat="1" ht="27.6" x14ac:dyDescent="0.3">
      <c r="A465" s="36"/>
      <c r="B465" s="31"/>
      <c r="C465" s="37"/>
      <c r="D465" s="38"/>
      <c r="E465" s="31" t="s">
        <v>25</v>
      </c>
      <c r="F465" s="31" t="s">
        <v>710</v>
      </c>
      <c r="G465" s="32" t="s">
        <v>398</v>
      </c>
      <c r="H465" s="33">
        <v>35563</v>
      </c>
      <c r="I465" s="34" t="str">
        <f t="shared" si="181"/>
        <v xml:space="preserve"> </v>
      </c>
      <c r="J465" s="34" t="str">
        <f>IF(G465="Ethnic Content",H465," ")</f>
        <v xml:space="preserve"> </v>
      </c>
      <c r="K465" s="34" t="str">
        <f>IF(G465="Indigenous Content",H465," ")</f>
        <v xml:space="preserve"> </v>
      </c>
      <c r="L465" s="34" t="str">
        <f>IF(G465="RPH Content",H465," ")</f>
        <v xml:space="preserve"> </v>
      </c>
      <c r="M465" s="34" t="str">
        <f t="shared" si="180"/>
        <v xml:space="preserve"> </v>
      </c>
      <c r="N465" s="34" t="str">
        <f t="shared" si="195"/>
        <v xml:space="preserve"> </v>
      </c>
      <c r="O465" s="34" t="str">
        <f t="shared" si="194"/>
        <v xml:space="preserve"> </v>
      </c>
      <c r="P465" s="34"/>
      <c r="Q465" s="34">
        <f>IF(G465="General Content",H465," ")</f>
        <v>35563</v>
      </c>
      <c r="R465" s="34"/>
      <c r="S465" s="34"/>
      <c r="T465" s="41">
        <f>SUM(I465:R465)</f>
        <v>35563</v>
      </c>
    </row>
    <row r="466" spans="1:20" s="39" customFormat="1" x14ac:dyDescent="0.3">
      <c r="A466" s="36"/>
      <c r="B466" s="31"/>
      <c r="C466" s="37"/>
      <c r="D466" s="38"/>
      <c r="E466" s="31" t="s">
        <v>5</v>
      </c>
      <c r="F466" s="31" t="s">
        <v>2</v>
      </c>
      <c r="G466" s="32" t="s">
        <v>408</v>
      </c>
      <c r="H466" s="33">
        <v>5000</v>
      </c>
      <c r="I466" s="34" t="str">
        <f t="shared" si="181"/>
        <v xml:space="preserve"> </v>
      </c>
      <c r="J466" s="34" t="str">
        <f>IF(G466="Ethnic",H466," ")</f>
        <v xml:space="preserve"> </v>
      </c>
      <c r="K466" s="34" t="str">
        <f>IF(G466="Indigenous",H466," ")</f>
        <v xml:space="preserve"> </v>
      </c>
      <c r="L466" s="34" t="str">
        <f>IF(G466="RPH",H466," ")</f>
        <v xml:space="preserve"> </v>
      </c>
      <c r="M466" s="34" t="str">
        <f t="shared" si="180"/>
        <v xml:space="preserve"> </v>
      </c>
      <c r="N466" s="34" t="str">
        <f t="shared" si="195"/>
        <v xml:space="preserve"> </v>
      </c>
      <c r="O466" s="34" t="str">
        <f t="shared" si="194"/>
        <v xml:space="preserve"> </v>
      </c>
      <c r="P466" s="34"/>
      <c r="Q466" s="34" t="str">
        <f>IF(G466="General D&amp;O",H466," ")</f>
        <v xml:space="preserve"> </v>
      </c>
      <c r="R466" s="34">
        <f>IF(G466="Covid-19 Crisis Grant",H466," ")</f>
        <v>5000</v>
      </c>
      <c r="S466" s="34"/>
      <c r="T466" s="35">
        <f>SUM(I466:R466)</f>
        <v>5000</v>
      </c>
    </row>
    <row r="467" spans="1:20" s="39" customFormat="1" ht="27.6" x14ac:dyDescent="0.3">
      <c r="A467" s="36"/>
      <c r="B467" s="31" t="s">
        <v>711</v>
      </c>
      <c r="C467" s="37" t="s">
        <v>712</v>
      </c>
      <c r="D467" s="38" t="s">
        <v>130</v>
      </c>
      <c r="E467" s="31" t="s">
        <v>5</v>
      </c>
      <c r="F467" s="31" t="s">
        <v>2</v>
      </c>
      <c r="G467" s="32" t="s">
        <v>408</v>
      </c>
      <c r="H467" s="33">
        <v>23928</v>
      </c>
      <c r="I467" s="34" t="str">
        <f t="shared" si="181"/>
        <v xml:space="preserve"> </v>
      </c>
      <c r="J467" s="34" t="str">
        <f>IF(G467="Ethnic",H467," ")</f>
        <v xml:space="preserve"> </v>
      </c>
      <c r="K467" s="34" t="str">
        <f>IF(G467="Indigenous",H467," ")</f>
        <v xml:space="preserve"> </v>
      </c>
      <c r="L467" s="34" t="str">
        <f>IF(G467="RPH",H467," ")</f>
        <v xml:space="preserve"> </v>
      </c>
      <c r="M467" s="34" t="str">
        <f t="shared" si="180"/>
        <v xml:space="preserve"> </v>
      </c>
      <c r="N467" s="34" t="str">
        <f t="shared" si="195"/>
        <v xml:space="preserve"> </v>
      </c>
      <c r="O467" s="34" t="str">
        <f t="shared" si="194"/>
        <v xml:space="preserve"> </v>
      </c>
      <c r="P467" s="34"/>
      <c r="Q467" s="34" t="str">
        <f>IF(G467="General D&amp;O",H467," ")</f>
        <v xml:space="preserve"> </v>
      </c>
      <c r="R467" s="34">
        <f>IF(G467="Covid-19 Crisis Grant",H467," ")</f>
        <v>23928</v>
      </c>
      <c r="S467" s="34"/>
      <c r="T467" s="35">
        <f>SUM(I467:R467)</f>
        <v>23928</v>
      </c>
    </row>
    <row r="468" spans="1:20" s="39" customFormat="1" x14ac:dyDescent="0.3">
      <c r="A468" s="36"/>
      <c r="B468" s="31" t="s">
        <v>180</v>
      </c>
      <c r="C468" s="37" t="s">
        <v>181</v>
      </c>
      <c r="D468" s="38" t="s">
        <v>130</v>
      </c>
      <c r="E468" s="31" t="s">
        <v>5</v>
      </c>
      <c r="F468" s="31" t="s">
        <v>2</v>
      </c>
      <c r="G468" s="32" t="s">
        <v>408</v>
      </c>
      <c r="H468" s="33">
        <v>19080</v>
      </c>
      <c r="I468" s="34" t="str">
        <f t="shared" si="181"/>
        <v xml:space="preserve"> </v>
      </c>
      <c r="J468" s="34" t="str">
        <f>IF(G468="Ethnic",H468," ")</f>
        <v xml:space="preserve"> </v>
      </c>
      <c r="K468" s="34" t="str">
        <f>IF(G468="Indigenous",H468," ")</f>
        <v xml:space="preserve"> </v>
      </c>
      <c r="L468" s="34" t="str">
        <f>IF(G468="RPH",H468," ")</f>
        <v xml:space="preserve"> </v>
      </c>
      <c r="M468" s="34" t="str">
        <f t="shared" si="180"/>
        <v xml:space="preserve"> </v>
      </c>
      <c r="N468" s="34" t="str">
        <f t="shared" si="195"/>
        <v xml:space="preserve"> </v>
      </c>
      <c r="O468" s="34" t="str">
        <f t="shared" si="194"/>
        <v xml:space="preserve"> </v>
      </c>
      <c r="P468" s="34"/>
      <c r="Q468" s="34" t="str">
        <f>IF(G468="General D&amp;O",H468," ")</f>
        <v xml:space="preserve"> </v>
      </c>
      <c r="R468" s="34">
        <f>IF(G468="Covid-19 Crisis Grant",H468," ")</f>
        <v>19080</v>
      </c>
      <c r="S468" s="34"/>
      <c r="T468" s="35">
        <f>SUM(I468:R468)</f>
        <v>19080</v>
      </c>
    </row>
    <row r="469" spans="1:20" s="39" customFormat="1" ht="27.6" x14ac:dyDescent="0.3">
      <c r="A469" s="40"/>
      <c r="B469" s="31" t="s">
        <v>511</v>
      </c>
      <c r="C469" s="37" t="s">
        <v>182</v>
      </c>
      <c r="D469" s="38" t="s">
        <v>130</v>
      </c>
      <c r="E469" s="31" t="s">
        <v>9</v>
      </c>
      <c r="F469" s="31" t="s">
        <v>512</v>
      </c>
      <c r="G469" s="32" t="s">
        <v>393</v>
      </c>
      <c r="H469" s="33">
        <v>18609</v>
      </c>
      <c r="I469" s="34" t="str">
        <f t="shared" si="181"/>
        <v xml:space="preserve"> </v>
      </c>
      <c r="J469" s="34" t="str">
        <f>IF(G469="Ethnic D&amp;O",H469," ")</f>
        <v xml:space="preserve"> </v>
      </c>
      <c r="K469" s="34" t="str">
        <f>IF(G469="Indigenous D&amp;O",H469," ")</f>
        <v xml:space="preserve"> </v>
      </c>
      <c r="L469" s="34" t="str">
        <f>IF(G469="RPH",H469," ")</f>
        <v xml:space="preserve"> </v>
      </c>
      <c r="M469" s="34" t="str">
        <f t="shared" si="180"/>
        <v xml:space="preserve"> </v>
      </c>
      <c r="N469" s="34" t="str">
        <f t="shared" si="195"/>
        <v xml:space="preserve"> </v>
      </c>
      <c r="O469" s="34" t="str">
        <f t="shared" si="194"/>
        <v xml:space="preserve"> </v>
      </c>
      <c r="P469" s="34"/>
      <c r="Q469" s="34">
        <f>IF(G469="General D&amp;O",H469," ")</f>
        <v>18609</v>
      </c>
      <c r="R469" s="34"/>
      <c r="S469" s="34"/>
      <c r="T469" s="35">
        <f>H469</f>
        <v>18609</v>
      </c>
    </row>
    <row r="470" spans="1:20" s="39" customFormat="1" ht="27.6" x14ac:dyDescent="0.3">
      <c r="A470" s="36"/>
      <c r="B470" s="31"/>
      <c r="C470" s="37"/>
      <c r="D470" s="38"/>
      <c r="E470" s="31" t="s">
        <v>12</v>
      </c>
      <c r="F470" s="31" t="s">
        <v>713</v>
      </c>
      <c r="G470" s="32" t="s">
        <v>400</v>
      </c>
      <c r="H470" s="33">
        <v>1014</v>
      </c>
      <c r="I470" s="34" t="str">
        <f t="shared" si="181"/>
        <v xml:space="preserve"> </v>
      </c>
      <c r="J470" s="34" t="str">
        <f>IF(G470="Ethnic Content",H470," ")</f>
        <v xml:space="preserve"> </v>
      </c>
      <c r="K470" s="34" t="str">
        <f>IF(G470="Indigenous Content",H470," ")</f>
        <v xml:space="preserve"> </v>
      </c>
      <c r="L470" s="34">
        <f>IF(G470="RPH Content",H470," ")</f>
        <v>1014</v>
      </c>
      <c r="M470" s="34" t="str">
        <f t="shared" si="180"/>
        <v xml:space="preserve"> </v>
      </c>
      <c r="N470" s="34" t="str">
        <f t="shared" si="195"/>
        <v xml:space="preserve"> </v>
      </c>
      <c r="O470" s="34" t="str">
        <f t="shared" si="194"/>
        <v xml:space="preserve"> </v>
      </c>
      <c r="P470" s="34"/>
      <c r="Q470" s="34" t="str">
        <f>IF(G470="General Content",H470," ")</f>
        <v xml:space="preserve"> </v>
      </c>
      <c r="R470" s="34"/>
      <c r="S470" s="34"/>
      <c r="T470" s="41">
        <f>SUM(I470:R470)</f>
        <v>1014</v>
      </c>
    </row>
    <row r="471" spans="1:20" s="39" customFormat="1" x14ac:dyDescent="0.3">
      <c r="A471" s="36"/>
      <c r="B471" s="31"/>
      <c r="C471" s="37"/>
      <c r="D471" s="38" t="s">
        <v>130</v>
      </c>
      <c r="E471" s="31" t="s">
        <v>5</v>
      </c>
      <c r="F471" s="31" t="s">
        <v>2</v>
      </c>
      <c r="G471" s="32" t="s">
        <v>408</v>
      </c>
      <c r="H471" s="33">
        <v>5000</v>
      </c>
      <c r="I471" s="34" t="str">
        <f t="shared" si="181"/>
        <v xml:space="preserve"> </v>
      </c>
      <c r="J471" s="34" t="str">
        <f>IF(G471="Ethnic",H471," ")</f>
        <v xml:space="preserve"> </v>
      </c>
      <c r="K471" s="34" t="str">
        <f>IF(G471="Indigenous",H471," ")</f>
        <v xml:space="preserve"> </v>
      </c>
      <c r="L471" s="34" t="str">
        <f t="shared" ref="L471:L478" si="196">IF(G471="RPH",H471," ")</f>
        <v xml:space="preserve"> </v>
      </c>
      <c r="M471" s="34" t="str">
        <f t="shared" si="180"/>
        <v xml:space="preserve"> </v>
      </c>
      <c r="N471" s="34" t="str">
        <f t="shared" si="195"/>
        <v xml:space="preserve"> </v>
      </c>
      <c r="O471" s="34" t="str">
        <f t="shared" si="194"/>
        <v xml:space="preserve"> </v>
      </c>
      <c r="P471" s="34"/>
      <c r="Q471" s="34" t="str">
        <f t="shared" ref="Q471:Q478" si="197">IF(G471="General D&amp;O",H471," ")</f>
        <v xml:space="preserve"> </v>
      </c>
      <c r="R471" s="34">
        <f>IF(G471="Covid-19 Crisis Grant",H471," ")</f>
        <v>5000</v>
      </c>
      <c r="S471" s="34"/>
      <c r="T471" s="35">
        <f>SUM(I471:R471)</f>
        <v>5000</v>
      </c>
    </row>
    <row r="472" spans="1:20" s="39" customFormat="1" ht="27.6" x14ac:dyDescent="0.3">
      <c r="A472" s="40"/>
      <c r="B472" s="31" t="s">
        <v>183</v>
      </c>
      <c r="C472" s="37" t="s">
        <v>184</v>
      </c>
      <c r="D472" s="38" t="s">
        <v>130</v>
      </c>
      <c r="E472" s="31" t="s">
        <v>9</v>
      </c>
      <c r="F472" s="31" t="s">
        <v>714</v>
      </c>
      <c r="G472" s="32" t="s">
        <v>391</v>
      </c>
      <c r="H472" s="33">
        <v>27266</v>
      </c>
      <c r="I472" s="34">
        <v>7266</v>
      </c>
      <c r="J472" s="34" t="str">
        <f>IF(G472="Ethnic D&amp;O",H472," ")</f>
        <v xml:space="preserve"> </v>
      </c>
      <c r="K472" s="34" t="str">
        <f>IF(G472="Indigenous D&amp;O",H472," ")</f>
        <v xml:space="preserve"> </v>
      </c>
      <c r="L472" s="34" t="str">
        <f t="shared" si="196"/>
        <v xml:space="preserve"> </v>
      </c>
      <c r="M472" s="34" t="str">
        <f t="shared" ref="M472:M522" si="198">IF(G472="RPH Tx",H472," ")</f>
        <v xml:space="preserve"> </v>
      </c>
      <c r="N472" s="34" t="str">
        <f t="shared" si="195"/>
        <v xml:space="preserve"> </v>
      </c>
      <c r="O472" s="34" t="str">
        <f t="shared" si="194"/>
        <v xml:space="preserve"> </v>
      </c>
      <c r="P472" s="34"/>
      <c r="Q472" s="34">
        <v>20000</v>
      </c>
      <c r="R472" s="34"/>
      <c r="S472" s="34"/>
      <c r="T472" s="35">
        <f>H472</f>
        <v>27266</v>
      </c>
    </row>
    <row r="473" spans="1:20" s="39" customFormat="1" x14ac:dyDescent="0.3">
      <c r="A473" s="36"/>
      <c r="B473" s="31"/>
      <c r="C473" s="37"/>
      <c r="D473" s="38"/>
      <c r="E473" s="31" t="s">
        <v>5</v>
      </c>
      <c r="F473" s="31" t="s">
        <v>2</v>
      </c>
      <c r="G473" s="32" t="s">
        <v>408</v>
      </c>
      <c r="H473" s="33">
        <v>8500</v>
      </c>
      <c r="I473" s="34" t="str">
        <f t="shared" si="181"/>
        <v xml:space="preserve"> </v>
      </c>
      <c r="J473" s="34" t="str">
        <f>IF(G473="Ethnic",H473," ")</f>
        <v xml:space="preserve"> </v>
      </c>
      <c r="K473" s="34" t="str">
        <f>IF(G473="Indigenous",H473," ")</f>
        <v xml:space="preserve"> </v>
      </c>
      <c r="L473" s="34" t="str">
        <f t="shared" si="196"/>
        <v xml:space="preserve"> </v>
      </c>
      <c r="M473" s="34" t="str">
        <f t="shared" si="198"/>
        <v xml:space="preserve"> </v>
      </c>
      <c r="N473" s="34" t="str">
        <f t="shared" si="195"/>
        <v xml:space="preserve"> </v>
      </c>
      <c r="O473" s="34" t="str">
        <f t="shared" si="194"/>
        <v xml:space="preserve"> </v>
      </c>
      <c r="P473" s="34"/>
      <c r="Q473" s="34" t="str">
        <f t="shared" si="197"/>
        <v xml:space="preserve"> </v>
      </c>
      <c r="R473" s="34">
        <f>IF(G473="Covid-19 Crisis Grant",H473," ")</f>
        <v>8500</v>
      </c>
      <c r="S473" s="34"/>
      <c r="T473" s="35">
        <f>SUM(I473:R473)</f>
        <v>8500</v>
      </c>
    </row>
    <row r="474" spans="1:20" s="39" customFormat="1" ht="27.6" x14ac:dyDescent="0.3">
      <c r="A474" s="40"/>
      <c r="B474" s="31" t="s">
        <v>715</v>
      </c>
      <c r="C474" s="37" t="s">
        <v>187</v>
      </c>
      <c r="D474" s="38" t="s">
        <v>130</v>
      </c>
      <c r="E474" s="31" t="s">
        <v>185</v>
      </c>
      <c r="F474" s="31" t="s">
        <v>186</v>
      </c>
      <c r="G474" s="32" t="s">
        <v>391</v>
      </c>
      <c r="H474" s="33">
        <v>3240</v>
      </c>
      <c r="I474" s="34">
        <f t="shared" si="181"/>
        <v>3240</v>
      </c>
      <c r="J474" s="34" t="str">
        <f>IF(G474="Ethnic D&amp;O",H474," ")</f>
        <v xml:space="preserve"> </v>
      </c>
      <c r="K474" s="34" t="str">
        <f>IF(G474="Indigenous D&amp;O",H474," ")</f>
        <v xml:space="preserve"> </v>
      </c>
      <c r="L474" s="34" t="str">
        <f t="shared" si="196"/>
        <v xml:space="preserve"> </v>
      </c>
      <c r="M474" s="34" t="str">
        <f t="shared" si="198"/>
        <v xml:space="preserve"> </v>
      </c>
      <c r="N474" s="34" t="str">
        <f t="shared" si="195"/>
        <v xml:space="preserve"> </v>
      </c>
      <c r="O474" s="34" t="str">
        <f t="shared" si="194"/>
        <v xml:space="preserve"> </v>
      </c>
      <c r="P474" s="34"/>
      <c r="Q474" s="34" t="str">
        <f t="shared" si="197"/>
        <v xml:space="preserve"> </v>
      </c>
      <c r="R474" s="34"/>
      <c r="S474" s="34"/>
      <c r="T474" s="35">
        <f>H474</f>
        <v>3240</v>
      </c>
    </row>
    <row r="475" spans="1:20" s="39" customFormat="1" ht="36" customHeight="1" x14ac:dyDescent="0.3">
      <c r="A475" s="36"/>
      <c r="B475" s="31" t="s">
        <v>188</v>
      </c>
      <c r="C475" s="37" t="s">
        <v>189</v>
      </c>
      <c r="D475" s="38" t="s">
        <v>130</v>
      </c>
      <c r="E475" s="31" t="s">
        <v>5</v>
      </c>
      <c r="F475" s="31" t="s">
        <v>2</v>
      </c>
      <c r="G475" s="32" t="s">
        <v>11</v>
      </c>
      <c r="H475" s="33">
        <v>6294</v>
      </c>
      <c r="I475" s="34" t="str">
        <f t="shared" si="181"/>
        <v xml:space="preserve"> </v>
      </c>
      <c r="J475" s="34">
        <f>IF(G475="Ethnic",H475," ")</f>
        <v>6294</v>
      </c>
      <c r="K475" s="34" t="str">
        <f>IF(G475="Indigenous",H475," ")</f>
        <v xml:space="preserve"> </v>
      </c>
      <c r="L475" s="34" t="str">
        <f t="shared" si="196"/>
        <v xml:space="preserve"> </v>
      </c>
      <c r="M475" s="34" t="str">
        <f t="shared" si="198"/>
        <v xml:space="preserve"> </v>
      </c>
      <c r="N475" s="34" t="str">
        <f t="shared" si="195"/>
        <v xml:space="preserve"> </v>
      </c>
      <c r="O475" s="34" t="str">
        <f t="shared" si="194"/>
        <v xml:space="preserve"> </v>
      </c>
      <c r="P475" s="34"/>
      <c r="Q475" s="34" t="str">
        <f t="shared" si="197"/>
        <v xml:space="preserve"> </v>
      </c>
      <c r="R475" s="34" t="str">
        <f>IF(G475="Covid-19 Crisis Grant",H475," ")</f>
        <v xml:space="preserve"> </v>
      </c>
      <c r="S475" s="34"/>
      <c r="T475" s="35">
        <f>SUM(I475:R475)</f>
        <v>6294</v>
      </c>
    </row>
    <row r="476" spans="1:20" s="65" customFormat="1" ht="27.6" x14ac:dyDescent="0.3">
      <c r="A476" s="57"/>
      <c r="B476" s="58" t="s">
        <v>723</v>
      </c>
      <c r="C476" s="59" t="s">
        <v>191</v>
      </c>
      <c r="D476" s="60" t="s">
        <v>130</v>
      </c>
      <c r="E476" s="58" t="s">
        <v>9</v>
      </c>
      <c r="F476" s="58" t="s">
        <v>190</v>
      </c>
      <c r="G476" s="61" t="s">
        <v>391</v>
      </c>
      <c r="H476" s="62">
        <v>8292</v>
      </c>
      <c r="I476" s="63">
        <f t="shared" si="181"/>
        <v>8292</v>
      </c>
      <c r="J476" s="63" t="str">
        <f>IF(G476="Ethnic D&amp;O",H476," ")</f>
        <v xml:space="preserve"> </v>
      </c>
      <c r="K476" s="63" t="str">
        <f>IF(G476="Indigenous D&amp;O",H476," ")</f>
        <v xml:space="preserve"> </v>
      </c>
      <c r="L476" s="63" t="str">
        <f t="shared" si="196"/>
        <v xml:space="preserve"> </v>
      </c>
      <c r="M476" s="63" t="str">
        <f t="shared" si="198"/>
        <v xml:space="preserve"> </v>
      </c>
      <c r="N476" s="63" t="str">
        <f t="shared" si="195"/>
        <v xml:space="preserve"> </v>
      </c>
      <c r="O476" s="63" t="str">
        <f t="shared" si="194"/>
        <v xml:space="preserve"> </v>
      </c>
      <c r="P476" s="63"/>
      <c r="Q476" s="63" t="str">
        <f t="shared" si="197"/>
        <v xml:space="preserve"> </v>
      </c>
      <c r="R476" s="63"/>
      <c r="S476" s="63"/>
      <c r="T476" s="64">
        <f>H476</f>
        <v>8292</v>
      </c>
    </row>
    <row r="477" spans="1:20" s="65" customFormat="1" x14ac:dyDescent="0.3">
      <c r="A477" s="66"/>
      <c r="B477" s="58"/>
      <c r="C477" s="59"/>
      <c r="D477" s="60"/>
      <c r="E477" s="58" t="s">
        <v>5</v>
      </c>
      <c r="F477" s="58" t="s">
        <v>2</v>
      </c>
      <c r="G477" s="61" t="s">
        <v>408</v>
      </c>
      <c r="H477" s="62">
        <v>5000</v>
      </c>
      <c r="I477" s="63" t="str">
        <f t="shared" si="181"/>
        <v xml:space="preserve"> </v>
      </c>
      <c r="J477" s="63" t="str">
        <f>IF(G477="Ethnic",H477," ")</f>
        <v xml:space="preserve"> </v>
      </c>
      <c r="K477" s="63" t="str">
        <f>IF(G477="Indigenous",H477," ")</f>
        <v xml:space="preserve"> </v>
      </c>
      <c r="L477" s="63" t="str">
        <f t="shared" si="196"/>
        <v xml:space="preserve"> </v>
      </c>
      <c r="M477" s="63" t="str">
        <f t="shared" si="198"/>
        <v xml:space="preserve"> </v>
      </c>
      <c r="N477" s="63" t="str">
        <f t="shared" si="195"/>
        <v xml:space="preserve"> </v>
      </c>
      <c r="O477" s="63" t="str">
        <f t="shared" si="194"/>
        <v xml:space="preserve"> </v>
      </c>
      <c r="P477" s="63"/>
      <c r="Q477" s="63" t="str">
        <f t="shared" si="197"/>
        <v xml:space="preserve"> </v>
      </c>
      <c r="R477" s="63">
        <f>IF(G477="Covid-19 Crisis Grant",H477," ")</f>
        <v>5000</v>
      </c>
      <c r="S477" s="63"/>
      <c r="T477" s="64">
        <f t="shared" ref="T477:T481" si="199">SUM(I477:R477)</f>
        <v>5000</v>
      </c>
    </row>
    <row r="478" spans="1:20" s="65" customFormat="1" ht="27.6" x14ac:dyDescent="0.3">
      <c r="A478" s="66"/>
      <c r="B478" s="58" t="s">
        <v>513</v>
      </c>
      <c r="C478" s="59" t="s">
        <v>192</v>
      </c>
      <c r="D478" s="60" t="s">
        <v>130</v>
      </c>
      <c r="E478" s="58" t="s">
        <v>5</v>
      </c>
      <c r="F478" s="58" t="s">
        <v>2</v>
      </c>
      <c r="G478" s="61" t="s">
        <v>408</v>
      </c>
      <c r="H478" s="62">
        <v>5184</v>
      </c>
      <c r="I478" s="63" t="str">
        <f t="shared" si="181"/>
        <v xml:space="preserve"> </v>
      </c>
      <c r="J478" s="63" t="str">
        <f>IF(G478="Ethnic",H478," ")</f>
        <v xml:space="preserve"> </v>
      </c>
      <c r="K478" s="63" t="str">
        <f>IF(G478="Indigenous",H478," ")</f>
        <v xml:space="preserve"> </v>
      </c>
      <c r="L478" s="63" t="str">
        <f t="shared" si="196"/>
        <v xml:space="preserve"> </v>
      </c>
      <c r="M478" s="63" t="str">
        <f t="shared" si="198"/>
        <v xml:space="preserve"> </v>
      </c>
      <c r="N478" s="63" t="str">
        <f t="shared" si="195"/>
        <v xml:space="preserve"> </v>
      </c>
      <c r="O478" s="63" t="str">
        <f t="shared" si="194"/>
        <v xml:space="preserve"> </v>
      </c>
      <c r="P478" s="63"/>
      <c r="Q478" s="63" t="str">
        <f t="shared" si="197"/>
        <v xml:space="preserve"> </v>
      </c>
      <c r="R478" s="63">
        <f>IF(G478="Covid-19 Crisis Grant",H478," ")</f>
        <v>5184</v>
      </c>
      <c r="S478" s="63"/>
      <c r="T478" s="64">
        <f t="shared" si="199"/>
        <v>5184</v>
      </c>
    </row>
    <row r="479" spans="1:20" s="65" customFormat="1" ht="27.6" x14ac:dyDescent="0.3">
      <c r="A479" s="66"/>
      <c r="B479" s="58" t="s">
        <v>193</v>
      </c>
      <c r="C479" s="59" t="s">
        <v>194</v>
      </c>
      <c r="D479" s="60" t="s">
        <v>130</v>
      </c>
      <c r="E479" s="58" t="s">
        <v>12</v>
      </c>
      <c r="F479" s="58" t="s">
        <v>538</v>
      </c>
      <c r="G479" s="61" t="s">
        <v>397</v>
      </c>
      <c r="H479" s="62">
        <v>15004</v>
      </c>
      <c r="I479" s="63" t="str">
        <f t="shared" ref="I479:I528" si="200">IF(G479="Transmission D&amp;O",H479," ")</f>
        <v xml:space="preserve"> </v>
      </c>
      <c r="J479" s="63">
        <f>IF(G479="Ethnic Content",H479," ")</f>
        <v>15004</v>
      </c>
      <c r="K479" s="63" t="str">
        <f>IF(G479="Indigenous Content",H479," ")</f>
        <v xml:space="preserve"> </v>
      </c>
      <c r="L479" s="63" t="str">
        <f>IF(G479="RPH Content",H479," ")</f>
        <v xml:space="preserve"> </v>
      </c>
      <c r="M479" s="63" t="str">
        <f t="shared" si="198"/>
        <v xml:space="preserve"> </v>
      </c>
      <c r="N479" s="63" t="str">
        <f t="shared" si="195"/>
        <v xml:space="preserve"> </v>
      </c>
      <c r="O479" s="63" t="str">
        <f t="shared" si="194"/>
        <v xml:space="preserve"> </v>
      </c>
      <c r="P479" s="63"/>
      <c r="Q479" s="63" t="str">
        <f>IF(G479="General Content",H479," ")</f>
        <v xml:space="preserve"> </v>
      </c>
      <c r="R479" s="63"/>
      <c r="S479" s="63"/>
      <c r="T479" s="67">
        <f t="shared" si="199"/>
        <v>15004</v>
      </c>
    </row>
    <row r="480" spans="1:20" s="39" customFormat="1" x14ac:dyDescent="0.3">
      <c r="A480" s="36"/>
      <c r="B480" s="31"/>
      <c r="C480" s="37"/>
      <c r="D480" s="38"/>
      <c r="E480" s="31" t="s">
        <v>5</v>
      </c>
      <c r="F480" s="31" t="s">
        <v>2</v>
      </c>
      <c r="G480" s="32" t="s">
        <v>11</v>
      </c>
      <c r="H480" s="33">
        <v>6002</v>
      </c>
      <c r="I480" s="34" t="str">
        <f t="shared" si="200"/>
        <v xml:space="preserve"> </v>
      </c>
      <c r="J480" s="34">
        <f>IF(G480="Ethnic",H480," ")</f>
        <v>6002</v>
      </c>
      <c r="K480" s="34" t="str">
        <f>IF(G480="Indigenous",H480," ")</f>
        <v xml:space="preserve"> </v>
      </c>
      <c r="L480" s="34" t="str">
        <f>IF(G480="RPH",H480," ")</f>
        <v xml:space="preserve"> </v>
      </c>
      <c r="M480" s="34" t="str">
        <f t="shared" si="198"/>
        <v xml:space="preserve"> </v>
      </c>
      <c r="N480" s="34" t="str">
        <f t="shared" si="195"/>
        <v xml:space="preserve"> </v>
      </c>
      <c r="O480" s="34" t="str">
        <f t="shared" si="194"/>
        <v xml:space="preserve"> </v>
      </c>
      <c r="P480" s="34"/>
      <c r="Q480" s="34" t="str">
        <f>IF(G480="General D&amp;O",H480," ")</f>
        <v xml:space="preserve"> </v>
      </c>
      <c r="R480" s="34" t="str">
        <f>IF(G480="Covid-19 Crisis Grant",H480," ")</f>
        <v xml:space="preserve"> </v>
      </c>
      <c r="S480" s="34"/>
      <c r="T480" s="35">
        <f t="shared" si="199"/>
        <v>6002</v>
      </c>
    </row>
    <row r="481" spans="1:20" s="39" customFormat="1" x14ac:dyDescent="0.3">
      <c r="A481" s="36"/>
      <c r="B481" s="31"/>
      <c r="C481" s="37"/>
      <c r="D481" s="38"/>
      <c r="E481" s="31" t="s">
        <v>1</v>
      </c>
      <c r="F481" s="31" t="s">
        <v>2</v>
      </c>
      <c r="G481" s="32" t="s">
        <v>408</v>
      </c>
      <c r="H481" s="33">
        <v>32157</v>
      </c>
      <c r="I481" s="34" t="str">
        <f t="shared" si="200"/>
        <v xml:space="preserve"> </v>
      </c>
      <c r="J481" s="34">
        <v>31712</v>
      </c>
      <c r="K481" s="34" t="str">
        <f>IF(G481="Indigenous",H481," ")</f>
        <v xml:space="preserve"> </v>
      </c>
      <c r="L481" s="34" t="str">
        <f>IF(G481="RPH",H481," ")</f>
        <v xml:space="preserve"> </v>
      </c>
      <c r="M481" s="34" t="str">
        <f t="shared" si="198"/>
        <v xml:space="preserve"> </v>
      </c>
      <c r="N481" s="34" t="str">
        <f t="shared" si="195"/>
        <v xml:space="preserve"> </v>
      </c>
      <c r="O481" s="34" t="str">
        <f t="shared" si="194"/>
        <v xml:space="preserve"> </v>
      </c>
      <c r="P481" s="34"/>
      <c r="Q481" s="34" t="str">
        <f>IF(G481="General D&amp;O",H481," ")</f>
        <v xml:space="preserve"> </v>
      </c>
      <c r="R481" s="34">
        <v>445</v>
      </c>
      <c r="S481" s="34"/>
      <c r="T481" s="35">
        <f t="shared" si="199"/>
        <v>32157</v>
      </c>
    </row>
    <row r="482" spans="1:20" s="39" customFormat="1" ht="27.6" x14ac:dyDescent="0.3">
      <c r="A482" s="40"/>
      <c r="B482" s="31" t="s">
        <v>722</v>
      </c>
      <c r="C482" s="37" t="s">
        <v>196</v>
      </c>
      <c r="D482" s="38" t="s">
        <v>130</v>
      </c>
      <c r="E482" s="31" t="s">
        <v>195</v>
      </c>
      <c r="F482" s="31" t="s">
        <v>716</v>
      </c>
      <c r="G482" s="32" t="s">
        <v>390</v>
      </c>
      <c r="H482" s="33">
        <v>280000</v>
      </c>
      <c r="I482" s="34" t="str">
        <f t="shared" si="200"/>
        <v xml:space="preserve"> </v>
      </c>
      <c r="J482" s="34">
        <f>IF(G482="Ethnic D&amp;O",H482," ")</f>
        <v>280000</v>
      </c>
      <c r="K482" s="34" t="str">
        <f>IF(G482="Indigenous D&amp;O",H482," ")</f>
        <v xml:space="preserve"> </v>
      </c>
      <c r="L482" s="34" t="str">
        <f>IF(G482="RPH",H482," ")</f>
        <v xml:space="preserve"> </v>
      </c>
      <c r="M482" s="34" t="str">
        <f t="shared" si="198"/>
        <v xml:space="preserve"> </v>
      </c>
      <c r="N482" s="34" t="str">
        <f t="shared" si="195"/>
        <v xml:space="preserve"> </v>
      </c>
      <c r="O482" s="34" t="str">
        <f t="shared" si="194"/>
        <v xml:space="preserve"> </v>
      </c>
      <c r="P482" s="34"/>
      <c r="Q482" s="34" t="str">
        <f>IF(G482="General D&amp;O",H482," ")</f>
        <v xml:space="preserve"> </v>
      </c>
      <c r="R482" s="34"/>
      <c r="S482" s="34"/>
      <c r="T482" s="35">
        <f>H482</f>
        <v>280000</v>
      </c>
    </row>
    <row r="483" spans="1:20" s="39" customFormat="1" ht="27.6" x14ac:dyDescent="0.3">
      <c r="A483" s="36"/>
      <c r="B483" s="31"/>
      <c r="C483" s="37"/>
      <c r="D483" s="38"/>
      <c r="E483" s="31" t="s">
        <v>12</v>
      </c>
      <c r="F483" s="31" t="s">
        <v>538</v>
      </c>
      <c r="G483" s="32" t="s">
        <v>397</v>
      </c>
      <c r="H483" s="33">
        <v>37216</v>
      </c>
      <c r="I483" s="34" t="str">
        <f t="shared" si="200"/>
        <v xml:space="preserve"> </v>
      </c>
      <c r="J483" s="34">
        <f>IF(G483="Ethnic Content",H483," ")</f>
        <v>37216</v>
      </c>
      <c r="K483" s="34" t="str">
        <f>IF(G483="Indigenous Content",H483," ")</f>
        <v xml:space="preserve"> </v>
      </c>
      <c r="L483" s="34" t="str">
        <f>IF(G483="RPH Content",H483," ")</f>
        <v xml:space="preserve"> </v>
      </c>
      <c r="M483" s="34" t="str">
        <f t="shared" si="198"/>
        <v xml:space="preserve"> </v>
      </c>
      <c r="N483" s="34" t="str">
        <f t="shared" si="195"/>
        <v xml:space="preserve"> </v>
      </c>
      <c r="O483" s="34" t="str">
        <f t="shared" si="194"/>
        <v xml:space="preserve"> </v>
      </c>
      <c r="P483" s="34"/>
      <c r="Q483" s="34" t="str">
        <f>IF(G483="General Content",H483," ")</f>
        <v xml:space="preserve"> </v>
      </c>
      <c r="R483" s="34"/>
      <c r="S483" s="34"/>
      <c r="T483" s="41">
        <f>SUM(I483:R483)</f>
        <v>37216</v>
      </c>
    </row>
    <row r="484" spans="1:20" s="39" customFormat="1" x14ac:dyDescent="0.3">
      <c r="A484" s="36"/>
      <c r="B484" s="31"/>
      <c r="C484" s="37"/>
      <c r="D484" s="38"/>
      <c r="E484" s="31" t="s">
        <v>5</v>
      </c>
      <c r="F484" s="31" t="s">
        <v>2</v>
      </c>
      <c r="G484" s="32" t="s">
        <v>11</v>
      </c>
      <c r="H484" s="33">
        <v>5000</v>
      </c>
      <c r="I484" s="34" t="str">
        <f t="shared" si="200"/>
        <v xml:space="preserve"> </v>
      </c>
      <c r="J484" s="34">
        <f>IF(G484="Ethnic",H484," ")</f>
        <v>5000</v>
      </c>
      <c r="K484" s="34" t="str">
        <f>IF(G484="Indigenous",H484," ")</f>
        <v xml:space="preserve"> </v>
      </c>
      <c r="L484" s="34" t="str">
        <f>IF(G484="RPH",H484," ")</f>
        <v xml:space="preserve"> </v>
      </c>
      <c r="M484" s="34" t="str">
        <f t="shared" si="198"/>
        <v xml:space="preserve"> </v>
      </c>
      <c r="N484" s="34" t="str">
        <f t="shared" si="195"/>
        <v xml:space="preserve"> </v>
      </c>
      <c r="O484" s="34" t="str">
        <f t="shared" si="194"/>
        <v xml:space="preserve"> </v>
      </c>
      <c r="P484" s="34"/>
      <c r="Q484" s="34" t="str">
        <f>IF(G484="General D&amp;O",H484," ")</f>
        <v xml:space="preserve"> </v>
      </c>
      <c r="R484" s="34" t="str">
        <f>IF(G484="Covid-19 Crisis Grant",H484," ")</f>
        <v xml:space="preserve"> </v>
      </c>
      <c r="S484" s="34"/>
      <c r="T484" s="35">
        <f>SUM(I484:R484)</f>
        <v>5000</v>
      </c>
    </row>
    <row r="485" spans="1:20" s="39" customFormat="1" x14ac:dyDescent="0.3">
      <c r="A485" s="36"/>
      <c r="B485" s="31" t="s">
        <v>315</v>
      </c>
      <c r="C485" s="37" t="s">
        <v>137</v>
      </c>
      <c r="D485" s="38" t="s">
        <v>130</v>
      </c>
      <c r="E485" s="31" t="s">
        <v>25</v>
      </c>
      <c r="F485" s="42" t="s">
        <v>316</v>
      </c>
      <c r="G485" s="32" t="s">
        <v>398</v>
      </c>
      <c r="H485" s="33">
        <v>12000</v>
      </c>
      <c r="I485" s="34" t="str">
        <f t="shared" si="200"/>
        <v xml:space="preserve"> </v>
      </c>
      <c r="J485" s="34" t="str">
        <f>IF(G485="Ethnic Content",H485," ")</f>
        <v xml:space="preserve"> </v>
      </c>
      <c r="K485" s="34" t="str">
        <f>IF(G485="Indigenous Content",H485," ")</f>
        <v xml:space="preserve"> </v>
      </c>
      <c r="L485" s="34" t="str">
        <f>IF(G485="RPH Content",H485," ")</f>
        <v xml:space="preserve"> </v>
      </c>
      <c r="M485" s="34" t="str">
        <f t="shared" si="198"/>
        <v xml:space="preserve"> </v>
      </c>
      <c r="N485" s="34" t="str">
        <f t="shared" si="195"/>
        <v xml:space="preserve"> </v>
      </c>
      <c r="O485" s="34" t="str">
        <f t="shared" si="194"/>
        <v xml:space="preserve"> </v>
      </c>
      <c r="P485" s="34"/>
      <c r="Q485" s="34">
        <f>IF(G485="General Content",H485," ")</f>
        <v>12000</v>
      </c>
      <c r="R485" s="34"/>
      <c r="S485" s="34"/>
      <c r="T485" s="41">
        <f>SUM(I485:R485)</f>
        <v>12000</v>
      </c>
    </row>
    <row r="486" spans="1:20" s="39" customFormat="1" ht="27.6" x14ac:dyDescent="0.3">
      <c r="A486" s="40"/>
      <c r="B486" s="31" t="s">
        <v>317</v>
      </c>
      <c r="C486" s="37" t="s">
        <v>319</v>
      </c>
      <c r="D486" s="38" t="s">
        <v>130</v>
      </c>
      <c r="E486" s="31" t="s">
        <v>21</v>
      </c>
      <c r="F486" s="31" t="s">
        <v>318</v>
      </c>
      <c r="G486" s="32" t="s">
        <v>393</v>
      </c>
      <c r="H486" s="33">
        <v>45000</v>
      </c>
      <c r="I486" s="34" t="str">
        <f t="shared" si="200"/>
        <v xml:space="preserve"> </v>
      </c>
      <c r="J486" s="34" t="str">
        <f>IF(G486="Ethnic D&amp;O",H486," ")</f>
        <v xml:space="preserve"> </v>
      </c>
      <c r="K486" s="34" t="str">
        <f>IF(G486="Indigenous D&amp;O",H486," ")</f>
        <v xml:space="preserve"> </v>
      </c>
      <c r="L486" s="34" t="str">
        <f>IF(G486="RPH",H486," ")</f>
        <v xml:space="preserve"> </v>
      </c>
      <c r="M486" s="34" t="str">
        <f t="shared" si="198"/>
        <v xml:space="preserve"> </v>
      </c>
      <c r="N486" s="34" t="str">
        <f t="shared" si="195"/>
        <v xml:space="preserve"> </v>
      </c>
      <c r="O486" s="34" t="str">
        <f t="shared" si="194"/>
        <v xml:space="preserve"> </v>
      </c>
      <c r="P486" s="34"/>
      <c r="Q486" s="34">
        <f>IF(G486="General D&amp;O",H486," ")</f>
        <v>45000</v>
      </c>
      <c r="R486" s="34"/>
      <c r="S486" s="34"/>
      <c r="T486" s="35">
        <f>H486</f>
        <v>45000</v>
      </c>
    </row>
    <row r="487" spans="1:20" s="39" customFormat="1" x14ac:dyDescent="0.3">
      <c r="A487" s="36"/>
      <c r="B487" s="31"/>
      <c r="C487" s="37"/>
      <c r="D487" s="38"/>
      <c r="E487" s="31" t="s">
        <v>5</v>
      </c>
      <c r="F487" s="31" t="s">
        <v>2</v>
      </c>
      <c r="G487" s="32" t="s">
        <v>408</v>
      </c>
      <c r="H487" s="33">
        <v>5000</v>
      </c>
      <c r="I487" s="34" t="str">
        <f t="shared" si="200"/>
        <v xml:space="preserve"> </v>
      </c>
      <c r="J487" s="34" t="str">
        <f>IF(G487="Ethnic",H487," ")</f>
        <v xml:space="preserve"> </v>
      </c>
      <c r="K487" s="34" t="str">
        <f>IF(G487="Indigenous",H487," ")</f>
        <v xml:space="preserve"> </v>
      </c>
      <c r="L487" s="34" t="str">
        <f>IF(G487="RPH",H487," ")</f>
        <v xml:space="preserve"> </v>
      </c>
      <c r="M487" s="34" t="str">
        <f t="shared" si="198"/>
        <v xml:space="preserve"> </v>
      </c>
      <c r="N487" s="34" t="str">
        <f t="shared" si="195"/>
        <v xml:space="preserve"> </v>
      </c>
      <c r="O487" s="34" t="str">
        <f t="shared" si="194"/>
        <v xml:space="preserve"> </v>
      </c>
      <c r="P487" s="34"/>
      <c r="Q487" s="34" t="str">
        <f>IF(G487="General D&amp;O",H487," ")</f>
        <v xml:space="preserve"> </v>
      </c>
      <c r="R487" s="34">
        <f>IF(G487="Covid-19 Crisis Grant",H487," ")</f>
        <v>5000</v>
      </c>
      <c r="S487" s="34"/>
      <c r="T487" s="35">
        <f t="shared" ref="T487:T491" si="201">SUM(I487:R487)</f>
        <v>5000</v>
      </c>
    </row>
    <row r="488" spans="1:20" s="39" customFormat="1" x14ac:dyDescent="0.3">
      <c r="A488" s="36"/>
      <c r="B488" s="31"/>
      <c r="C488" s="37"/>
      <c r="D488" s="38"/>
      <c r="E488" s="31" t="s">
        <v>1</v>
      </c>
      <c r="F488" s="31" t="s">
        <v>2</v>
      </c>
      <c r="G488" s="32" t="s">
        <v>408</v>
      </c>
      <c r="H488" s="33">
        <v>13021</v>
      </c>
      <c r="I488" s="34" t="str">
        <f t="shared" si="200"/>
        <v xml:space="preserve"> </v>
      </c>
      <c r="J488" s="34" t="str">
        <f>IF(G488="Ethnic",H488," ")</f>
        <v xml:space="preserve"> </v>
      </c>
      <c r="K488" s="34" t="str">
        <f>IF(G488="Indigenous",H488," ")</f>
        <v xml:space="preserve"> </v>
      </c>
      <c r="L488" s="34" t="str">
        <f>IF(G488="RPH",H488," ")</f>
        <v xml:space="preserve"> </v>
      </c>
      <c r="M488" s="34" t="str">
        <f t="shared" si="198"/>
        <v xml:space="preserve"> </v>
      </c>
      <c r="N488" s="34" t="str">
        <f t="shared" si="195"/>
        <v xml:space="preserve"> </v>
      </c>
      <c r="O488" s="34" t="str">
        <f t="shared" si="194"/>
        <v xml:space="preserve"> </v>
      </c>
      <c r="P488" s="34"/>
      <c r="Q488" s="34" t="str">
        <f>IF(G488="General D&amp;O",H488," ")</f>
        <v xml:space="preserve"> </v>
      </c>
      <c r="R488" s="34">
        <f>IF(G488="Covid-19 Crisis Grant",H488," ")</f>
        <v>13021</v>
      </c>
      <c r="S488" s="34"/>
      <c r="T488" s="35">
        <f t="shared" si="201"/>
        <v>13021</v>
      </c>
    </row>
    <row r="489" spans="1:20" s="39" customFormat="1" ht="27.6" x14ac:dyDescent="0.3">
      <c r="A489" s="36"/>
      <c r="B489" s="31" t="s">
        <v>514</v>
      </c>
      <c r="C489" s="37" t="s">
        <v>323</v>
      </c>
      <c r="D489" s="38" t="s">
        <v>130</v>
      </c>
      <c r="E489" s="31" t="s">
        <v>12</v>
      </c>
      <c r="F489" s="31" t="s">
        <v>538</v>
      </c>
      <c r="G489" s="32" t="s">
        <v>399</v>
      </c>
      <c r="H489" s="33">
        <v>22778</v>
      </c>
      <c r="I489" s="34" t="str">
        <f t="shared" si="200"/>
        <v xml:space="preserve"> </v>
      </c>
      <c r="J489" s="34">
        <v>12266</v>
      </c>
      <c r="K489" s="34">
        <v>10512</v>
      </c>
      <c r="L489" s="34" t="str">
        <f>IF(G489="RPH Content",H489," ")</f>
        <v xml:space="preserve"> </v>
      </c>
      <c r="M489" s="34" t="str">
        <f t="shared" si="198"/>
        <v xml:space="preserve"> </v>
      </c>
      <c r="N489" s="34" t="str">
        <f t="shared" si="195"/>
        <v xml:space="preserve"> </v>
      </c>
      <c r="O489" s="34" t="str">
        <f t="shared" si="194"/>
        <v xml:space="preserve"> </v>
      </c>
      <c r="P489" s="34"/>
      <c r="Q489" s="34" t="str">
        <f>IF(G489="General Content",H489," ")</f>
        <v xml:space="preserve"> </v>
      </c>
      <c r="R489" s="34"/>
      <c r="S489" s="34"/>
      <c r="T489" s="41">
        <f t="shared" si="201"/>
        <v>22778</v>
      </c>
    </row>
    <row r="490" spans="1:20" s="39" customFormat="1" x14ac:dyDescent="0.3">
      <c r="A490" s="36"/>
      <c r="B490" s="31"/>
      <c r="C490" s="37"/>
      <c r="D490" s="38"/>
      <c r="E490" s="31" t="s">
        <v>5</v>
      </c>
      <c r="F490" s="31" t="s">
        <v>2</v>
      </c>
      <c r="G490" s="32" t="s">
        <v>408</v>
      </c>
      <c r="H490" s="33">
        <v>5000</v>
      </c>
      <c r="I490" s="34" t="str">
        <f t="shared" si="200"/>
        <v xml:space="preserve"> </v>
      </c>
      <c r="J490" s="34" t="str">
        <f>IF(G490="Ethnic",H490," ")</f>
        <v xml:space="preserve"> </v>
      </c>
      <c r="K490" s="34" t="str">
        <f>IF(G490="Indigenous",H490," ")</f>
        <v xml:space="preserve"> </v>
      </c>
      <c r="L490" s="34" t="str">
        <f>IF(G490="RPH",H490," ")</f>
        <v xml:space="preserve"> </v>
      </c>
      <c r="M490" s="34" t="str">
        <f t="shared" si="198"/>
        <v xml:space="preserve"> </v>
      </c>
      <c r="N490" s="34" t="str">
        <f t="shared" si="195"/>
        <v xml:space="preserve"> </v>
      </c>
      <c r="O490" s="34" t="str">
        <f t="shared" si="194"/>
        <v xml:space="preserve"> </v>
      </c>
      <c r="P490" s="34"/>
      <c r="Q490" s="34" t="str">
        <f>IF(G490="General D&amp;O",H490," ")</f>
        <v xml:space="preserve"> </v>
      </c>
      <c r="R490" s="34">
        <f>IF(G490="Covid-19 Crisis Grant",H490," ")</f>
        <v>5000</v>
      </c>
      <c r="S490" s="34"/>
      <c r="T490" s="35">
        <f t="shared" si="201"/>
        <v>5000</v>
      </c>
    </row>
    <row r="491" spans="1:20" s="39" customFormat="1" x14ac:dyDescent="0.3">
      <c r="A491" s="36"/>
      <c r="B491" s="31" t="s">
        <v>728</v>
      </c>
      <c r="C491" s="37" t="s">
        <v>329</v>
      </c>
      <c r="D491" s="38" t="s">
        <v>130</v>
      </c>
      <c r="E491" s="31" t="s">
        <v>25</v>
      </c>
      <c r="F491" s="42" t="s">
        <v>328</v>
      </c>
      <c r="G491" s="32" t="s">
        <v>398</v>
      </c>
      <c r="H491" s="33">
        <v>11310</v>
      </c>
      <c r="I491" s="34" t="str">
        <f t="shared" si="200"/>
        <v xml:space="preserve"> </v>
      </c>
      <c r="J491" s="34" t="str">
        <f>IF(G491="Ethnic Content",H491," ")</f>
        <v xml:space="preserve"> </v>
      </c>
      <c r="K491" s="34" t="str">
        <f>IF(G491="Indigenous Content",H491," ")</f>
        <v xml:space="preserve"> </v>
      </c>
      <c r="L491" s="34" t="str">
        <f>IF(G491="RPH Content",H491," ")</f>
        <v xml:space="preserve"> </v>
      </c>
      <c r="M491" s="34" t="str">
        <f t="shared" si="198"/>
        <v xml:space="preserve"> </v>
      </c>
      <c r="N491" s="34" t="str">
        <f t="shared" ref="N491:N506" si="202">IF(G491="Training",H491," ")</f>
        <v xml:space="preserve"> </v>
      </c>
      <c r="O491" s="34" t="str">
        <f t="shared" si="194"/>
        <v xml:space="preserve"> </v>
      </c>
      <c r="P491" s="34"/>
      <c r="Q491" s="34">
        <f>IF(G491="General Content",H491," ")</f>
        <v>11310</v>
      </c>
      <c r="R491" s="34"/>
      <c r="S491" s="34"/>
      <c r="T491" s="41">
        <f t="shared" si="201"/>
        <v>11310</v>
      </c>
    </row>
    <row r="492" spans="1:20" s="39" customFormat="1" ht="41.4" x14ac:dyDescent="0.3">
      <c r="A492" s="40"/>
      <c r="B492" s="31" t="s">
        <v>346</v>
      </c>
      <c r="C492" s="37" t="s">
        <v>347</v>
      </c>
      <c r="D492" s="38" t="s">
        <v>130</v>
      </c>
      <c r="E492" s="31" t="s">
        <v>21</v>
      </c>
      <c r="F492" s="31" t="s">
        <v>515</v>
      </c>
      <c r="G492" s="32" t="s">
        <v>393</v>
      </c>
      <c r="H492" s="33">
        <v>40768</v>
      </c>
      <c r="I492" s="34" t="str">
        <f t="shared" si="200"/>
        <v xml:space="preserve"> </v>
      </c>
      <c r="J492" s="34" t="str">
        <f>IF(G492="Ethnic D&amp;O",H492," ")</f>
        <v xml:space="preserve"> </v>
      </c>
      <c r="K492" s="34" t="str">
        <f>IF(G492="Indigenous D&amp;O",H492," ")</f>
        <v xml:space="preserve"> </v>
      </c>
      <c r="L492" s="34" t="str">
        <f>IF(G492="RPH",H492," ")</f>
        <v xml:space="preserve"> </v>
      </c>
      <c r="M492" s="34" t="str">
        <f t="shared" si="198"/>
        <v xml:space="preserve"> </v>
      </c>
      <c r="N492" s="34" t="str">
        <f t="shared" si="202"/>
        <v xml:space="preserve"> </v>
      </c>
      <c r="O492" s="34" t="str">
        <f t="shared" si="194"/>
        <v xml:space="preserve"> </v>
      </c>
      <c r="P492" s="34"/>
      <c r="Q492" s="34">
        <f>IF(G492="General D&amp;O",H492," ")</f>
        <v>40768</v>
      </c>
      <c r="R492" s="34"/>
      <c r="S492" s="34"/>
      <c r="T492" s="35">
        <f>H492</f>
        <v>40768</v>
      </c>
    </row>
    <row r="493" spans="1:20" s="39" customFormat="1" ht="27.6" x14ac:dyDescent="0.3">
      <c r="A493" s="36"/>
      <c r="B493" s="31"/>
      <c r="C493" s="37"/>
      <c r="D493" s="38"/>
      <c r="E493" s="31" t="s">
        <v>177</v>
      </c>
      <c r="F493" s="31" t="s">
        <v>516</v>
      </c>
      <c r="G493" s="32" t="s">
        <v>396</v>
      </c>
      <c r="H493" s="33">
        <v>1150</v>
      </c>
      <c r="I493" s="34" t="str">
        <f t="shared" si="200"/>
        <v xml:space="preserve"> </v>
      </c>
      <c r="J493" s="34" t="str">
        <f>IF(G493="Ethnic D&amp;O",H493," ")</f>
        <v xml:space="preserve"> </v>
      </c>
      <c r="K493" s="34" t="str">
        <f>IF(G493="Indigenous D&amp;O",H493," ")</f>
        <v xml:space="preserve"> </v>
      </c>
      <c r="L493" s="34" t="str">
        <f>IF(G493="RPH",H493," ")</f>
        <v xml:space="preserve"> </v>
      </c>
      <c r="M493" s="34" t="str">
        <f t="shared" si="198"/>
        <v xml:space="preserve"> </v>
      </c>
      <c r="N493" s="34" t="str">
        <f t="shared" si="202"/>
        <v xml:space="preserve"> </v>
      </c>
      <c r="O493" s="34">
        <f>IF(G493="Training - Industry capacity &amp; skills development",H493," ")</f>
        <v>1150</v>
      </c>
      <c r="P493" s="34"/>
      <c r="Q493" s="34" t="str">
        <f>IF(G493="General D&amp;O",H493," ")</f>
        <v xml:space="preserve"> </v>
      </c>
      <c r="R493" s="34"/>
      <c r="S493" s="34"/>
      <c r="T493" s="35">
        <f>H493</f>
        <v>1150</v>
      </c>
    </row>
    <row r="494" spans="1:20" s="39" customFormat="1" ht="55.2" x14ac:dyDescent="0.3">
      <c r="A494" s="36"/>
      <c r="B494" s="31"/>
      <c r="C494" s="37"/>
      <c r="D494" s="38"/>
      <c r="E494" s="31" t="s">
        <v>25</v>
      </c>
      <c r="F494" s="42" t="s">
        <v>748</v>
      </c>
      <c r="G494" s="32" t="s">
        <v>398</v>
      </c>
      <c r="H494" s="33">
        <v>55089</v>
      </c>
      <c r="I494" s="34" t="str">
        <f t="shared" si="200"/>
        <v xml:space="preserve"> </v>
      </c>
      <c r="J494" s="34" t="str">
        <f>IF(G494="Ethnic Content",H494," ")</f>
        <v xml:space="preserve"> </v>
      </c>
      <c r="K494" s="34" t="str">
        <f>IF(G494="Indigenous Content",H494," ")</f>
        <v xml:space="preserve"> </v>
      </c>
      <c r="L494" s="34" t="str">
        <f>IF(G494="RPH Content",H494," ")</f>
        <v xml:space="preserve"> </v>
      </c>
      <c r="M494" s="34" t="str">
        <f t="shared" si="198"/>
        <v xml:space="preserve"> </v>
      </c>
      <c r="N494" s="34" t="str">
        <f t="shared" si="202"/>
        <v xml:space="preserve"> </v>
      </c>
      <c r="O494" s="34" t="str">
        <f t="shared" ref="O494:O517" si="203">IF(G494="Training Business",H494," ")</f>
        <v xml:space="preserve"> </v>
      </c>
      <c r="P494" s="34"/>
      <c r="Q494" s="34">
        <f>IF(G494="General Content",H494," ")</f>
        <v>55089</v>
      </c>
      <c r="R494" s="34"/>
      <c r="S494" s="34"/>
      <c r="T494" s="41">
        <f>SUM(I494:R494)</f>
        <v>55089</v>
      </c>
    </row>
    <row r="495" spans="1:20" s="39" customFormat="1" x14ac:dyDescent="0.3">
      <c r="A495" s="36"/>
      <c r="B495" s="31"/>
      <c r="C495" s="37"/>
      <c r="D495" s="38"/>
      <c r="E495" s="31" t="s">
        <v>5</v>
      </c>
      <c r="F495" s="31" t="s">
        <v>2</v>
      </c>
      <c r="G495" s="32" t="s">
        <v>408</v>
      </c>
      <c r="H495" s="33">
        <v>7816</v>
      </c>
      <c r="I495" s="34" t="str">
        <f t="shared" si="200"/>
        <v xml:space="preserve"> </v>
      </c>
      <c r="J495" s="34" t="str">
        <f>IF(G495="Ethnic",H495," ")</f>
        <v xml:space="preserve"> </v>
      </c>
      <c r="K495" s="34" t="str">
        <f>IF(G495="Indigenous",H495," ")</f>
        <v xml:space="preserve"> </v>
      </c>
      <c r="L495" s="34" t="str">
        <f>IF(G495="RPH",H495," ")</f>
        <v xml:space="preserve"> </v>
      </c>
      <c r="M495" s="34" t="str">
        <f t="shared" si="198"/>
        <v xml:space="preserve"> </v>
      </c>
      <c r="N495" s="34" t="str">
        <f t="shared" si="202"/>
        <v xml:space="preserve"> </v>
      </c>
      <c r="O495" s="34" t="str">
        <f t="shared" si="203"/>
        <v xml:space="preserve"> </v>
      </c>
      <c r="P495" s="34"/>
      <c r="Q495" s="34" t="str">
        <f>IF(G495="General D&amp;O",H495," ")</f>
        <v xml:space="preserve"> </v>
      </c>
      <c r="R495" s="34">
        <f>IF(G495="Covid-19 Crisis Grant",H495," ")</f>
        <v>7816</v>
      </c>
      <c r="S495" s="34"/>
      <c r="T495" s="35">
        <f>SUM(I495:R495)</f>
        <v>7816</v>
      </c>
    </row>
    <row r="496" spans="1:20" s="39" customFormat="1" ht="27.6" x14ac:dyDescent="0.3">
      <c r="A496" s="36"/>
      <c r="B496" s="31" t="s">
        <v>517</v>
      </c>
      <c r="C496" s="37" t="s">
        <v>137</v>
      </c>
      <c r="D496" s="38" t="s">
        <v>130</v>
      </c>
      <c r="E496" s="31" t="s">
        <v>25</v>
      </c>
      <c r="F496" s="31" t="s">
        <v>718</v>
      </c>
      <c r="G496" s="32" t="s">
        <v>397</v>
      </c>
      <c r="H496" s="33">
        <v>27000</v>
      </c>
      <c r="I496" s="34" t="str">
        <f t="shared" si="200"/>
        <v xml:space="preserve"> </v>
      </c>
      <c r="J496" s="34">
        <f>IF(G496="Ethnic Content",H496," ")</f>
        <v>27000</v>
      </c>
      <c r="K496" s="34" t="str">
        <f>IF(G496="Indigenous Content",H496," ")</f>
        <v xml:space="preserve"> </v>
      </c>
      <c r="L496" s="34" t="str">
        <f>IF(G496="RPH Content",H496," ")</f>
        <v xml:space="preserve"> </v>
      </c>
      <c r="M496" s="34" t="str">
        <f t="shared" si="198"/>
        <v xml:space="preserve"> </v>
      </c>
      <c r="N496" s="34" t="str">
        <f t="shared" si="202"/>
        <v xml:space="preserve"> </v>
      </c>
      <c r="O496" s="34" t="str">
        <f t="shared" si="203"/>
        <v xml:space="preserve"> </v>
      </c>
      <c r="P496" s="34"/>
      <c r="Q496" s="34" t="str">
        <f>IF(G496="General Content",H496," ")</f>
        <v xml:space="preserve"> </v>
      </c>
      <c r="R496" s="34"/>
      <c r="S496" s="34"/>
      <c r="T496" s="41">
        <f>SUM(I496:R496)</f>
        <v>27000</v>
      </c>
    </row>
    <row r="497" spans="1:20" s="39" customFormat="1" ht="27.6" x14ac:dyDescent="0.3">
      <c r="A497" s="36"/>
      <c r="B497" s="31"/>
      <c r="C497" s="37"/>
      <c r="D497" s="38"/>
      <c r="E497" s="31" t="s">
        <v>321</v>
      </c>
      <c r="F497" s="31" t="s">
        <v>717</v>
      </c>
      <c r="G497" s="32" t="s">
        <v>406</v>
      </c>
      <c r="H497" s="33">
        <v>470000</v>
      </c>
      <c r="I497" s="34" t="str">
        <f t="shared" si="200"/>
        <v xml:space="preserve"> </v>
      </c>
      <c r="J497" s="34">
        <v>470000</v>
      </c>
      <c r="K497" s="34" t="str">
        <f>IF(G497="Indigenous D&amp;O",H497," ")</f>
        <v xml:space="preserve"> </v>
      </c>
      <c r="L497" s="34" t="str">
        <f>IF(G497="RPH D&amp;O",H497," ")</f>
        <v xml:space="preserve"> </v>
      </c>
      <c r="M497" s="34" t="str">
        <f t="shared" si="198"/>
        <v xml:space="preserve"> </v>
      </c>
      <c r="N497" s="34" t="str">
        <f t="shared" si="202"/>
        <v xml:space="preserve"> </v>
      </c>
      <c r="O497" s="34" t="str">
        <f t="shared" si="203"/>
        <v xml:space="preserve"> </v>
      </c>
      <c r="P497" s="34"/>
      <c r="Q497" s="34" t="str">
        <f>IF(G497="General D&amp;O",H497," ")</f>
        <v xml:space="preserve"> </v>
      </c>
      <c r="R497" s="34"/>
      <c r="S497" s="34"/>
      <c r="T497" s="35">
        <f>H497</f>
        <v>470000</v>
      </c>
    </row>
    <row r="498" spans="1:20" s="39" customFormat="1" ht="27.6" x14ac:dyDescent="0.3">
      <c r="A498" s="40"/>
      <c r="B498" s="31" t="s">
        <v>358</v>
      </c>
      <c r="C498" s="37" t="s">
        <v>359</v>
      </c>
      <c r="D498" s="38" t="s">
        <v>130</v>
      </c>
      <c r="E498" s="31" t="s">
        <v>9</v>
      </c>
      <c r="F498" s="31" t="s">
        <v>518</v>
      </c>
      <c r="G498" s="32" t="s">
        <v>391</v>
      </c>
      <c r="H498" s="33">
        <v>13060</v>
      </c>
      <c r="I498" s="34">
        <v>7632</v>
      </c>
      <c r="J498" s="34" t="str">
        <f>IF(G498="Ethnic D&amp;O",H498," ")</f>
        <v xml:space="preserve"> </v>
      </c>
      <c r="K498" s="34" t="str">
        <f>IF(G498="Indigenous D&amp;O",H498," ")</f>
        <v xml:space="preserve"> </v>
      </c>
      <c r="L498" s="34" t="str">
        <f>IF(G498="RPH",H498," ")</f>
        <v xml:space="preserve"> </v>
      </c>
      <c r="M498" s="34" t="str">
        <f t="shared" si="198"/>
        <v xml:space="preserve"> </v>
      </c>
      <c r="N498" s="34" t="str">
        <f t="shared" si="202"/>
        <v xml:space="preserve"> </v>
      </c>
      <c r="O498" s="34" t="str">
        <f t="shared" si="203"/>
        <v xml:space="preserve"> </v>
      </c>
      <c r="P498" s="34"/>
      <c r="Q498" s="34">
        <v>5428</v>
      </c>
      <c r="R498" s="34"/>
      <c r="S498" s="34"/>
      <c r="T498" s="35">
        <f>H498</f>
        <v>13060</v>
      </c>
    </row>
    <row r="499" spans="1:20" s="39" customFormat="1" x14ac:dyDescent="0.3">
      <c r="A499" s="36"/>
      <c r="B499" s="31"/>
      <c r="C499" s="37"/>
      <c r="D499" s="38"/>
      <c r="E499" s="31" t="s">
        <v>25</v>
      </c>
      <c r="F499" s="42" t="s">
        <v>360</v>
      </c>
      <c r="G499" s="32" t="s">
        <v>398</v>
      </c>
      <c r="H499" s="33">
        <v>1394</v>
      </c>
      <c r="I499" s="34" t="str">
        <f t="shared" si="200"/>
        <v xml:space="preserve"> </v>
      </c>
      <c r="J499" s="34" t="str">
        <f>IF(G499="Ethnic Content",H499," ")</f>
        <v xml:space="preserve"> </v>
      </c>
      <c r="K499" s="34" t="str">
        <f>IF(G499="Indigenous Content",H499," ")</f>
        <v xml:space="preserve"> </v>
      </c>
      <c r="L499" s="34" t="str">
        <f>IF(G499="RPH Content",H499," ")</f>
        <v xml:space="preserve"> </v>
      </c>
      <c r="M499" s="34" t="str">
        <f t="shared" si="198"/>
        <v xml:space="preserve"> </v>
      </c>
      <c r="N499" s="34" t="str">
        <f t="shared" si="202"/>
        <v xml:space="preserve"> </v>
      </c>
      <c r="O499" s="34" t="str">
        <f t="shared" si="203"/>
        <v xml:space="preserve"> </v>
      </c>
      <c r="P499" s="34"/>
      <c r="Q499" s="34">
        <f>IF(G499="General Content",H499," ")</f>
        <v>1394</v>
      </c>
      <c r="R499" s="34"/>
      <c r="S499" s="34"/>
      <c r="T499" s="41">
        <f t="shared" ref="T499:T506" si="204">SUM(I499:R499)</f>
        <v>1394</v>
      </c>
    </row>
    <row r="500" spans="1:20" s="39" customFormat="1" x14ac:dyDescent="0.3">
      <c r="A500" s="36"/>
      <c r="B500" s="31"/>
      <c r="C500" s="37"/>
      <c r="D500" s="38"/>
      <c r="E500" s="31" t="s">
        <v>5</v>
      </c>
      <c r="F500" s="31" t="s">
        <v>2</v>
      </c>
      <c r="G500" s="32" t="s">
        <v>408</v>
      </c>
      <c r="H500" s="33">
        <v>4800</v>
      </c>
      <c r="I500" s="34" t="str">
        <f t="shared" si="200"/>
        <v xml:space="preserve"> </v>
      </c>
      <c r="J500" s="34" t="str">
        <f t="shared" ref="J500:J506" si="205">IF(G500="Ethnic",H500," ")</f>
        <v xml:space="preserve"> </v>
      </c>
      <c r="K500" s="34" t="str">
        <f t="shared" ref="K500:K506" si="206">IF(G500="Indigenous",H500," ")</f>
        <v xml:space="preserve"> </v>
      </c>
      <c r="L500" s="34" t="str">
        <f t="shared" ref="L500:L506" si="207">IF(G500="RPH",H500," ")</f>
        <v xml:space="preserve"> </v>
      </c>
      <c r="M500" s="34" t="str">
        <f t="shared" si="198"/>
        <v xml:space="preserve"> </v>
      </c>
      <c r="N500" s="34" t="str">
        <f t="shared" si="202"/>
        <v xml:space="preserve"> </v>
      </c>
      <c r="O500" s="34" t="str">
        <f t="shared" si="203"/>
        <v xml:space="preserve"> </v>
      </c>
      <c r="P500" s="34"/>
      <c r="Q500" s="34" t="str">
        <f t="shared" ref="Q500:Q507" si="208">IF(G500="General D&amp;O",H500," ")</f>
        <v xml:space="preserve"> </v>
      </c>
      <c r="R500" s="34">
        <f t="shared" ref="R500:R506" si="209">IF(G500="Covid-19 Crisis Grant",H500," ")</f>
        <v>4800</v>
      </c>
      <c r="S500" s="34"/>
      <c r="T500" s="35">
        <f t="shared" si="204"/>
        <v>4800</v>
      </c>
    </row>
    <row r="501" spans="1:20" s="39" customFormat="1" x14ac:dyDescent="0.3">
      <c r="A501" s="36"/>
      <c r="B501" s="31" t="s">
        <v>363</v>
      </c>
      <c r="C501" s="37" t="s">
        <v>364</v>
      </c>
      <c r="D501" s="38" t="s">
        <v>130</v>
      </c>
      <c r="E501" s="31" t="s">
        <v>5</v>
      </c>
      <c r="F501" s="31" t="s">
        <v>2</v>
      </c>
      <c r="G501" s="32" t="s">
        <v>408</v>
      </c>
      <c r="H501" s="33">
        <v>5000</v>
      </c>
      <c r="I501" s="34" t="str">
        <f t="shared" si="200"/>
        <v xml:space="preserve"> </v>
      </c>
      <c r="J501" s="34" t="str">
        <f t="shared" si="205"/>
        <v xml:space="preserve"> </v>
      </c>
      <c r="K501" s="34" t="str">
        <f t="shared" si="206"/>
        <v xml:space="preserve"> </v>
      </c>
      <c r="L501" s="34" t="str">
        <f t="shared" si="207"/>
        <v xml:space="preserve"> </v>
      </c>
      <c r="M501" s="34" t="str">
        <f t="shared" si="198"/>
        <v xml:space="preserve"> </v>
      </c>
      <c r="N501" s="34" t="str">
        <f t="shared" si="202"/>
        <v xml:space="preserve"> </v>
      </c>
      <c r="O501" s="34" t="str">
        <f t="shared" si="203"/>
        <v xml:space="preserve"> </v>
      </c>
      <c r="P501" s="34"/>
      <c r="Q501" s="34" t="str">
        <f t="shared" si="208"/>
        <v xml:space="preserve"> </v>
      </c>
      <c r="R501" s="34">
        <f t="shared" si="209"/>
        <v>5000</v>
      </c>
      <c r="S501" s="34"/>
      <c r="T501" s="35">
        <f t="shared" si="204"/>
        <v>5000</v>
      </c>
    </row>
    <row r="502" spans="1:20" s="39" customFormat="1" x14ac:dyDescent="0.3">
      <c r="A502" s="36"/>
      <c r="B502" s="31"/>
      <c r="C502" s="37"/>
      <c r="D502" s="38"/>
      <c r="E502" s="31" t="s">
        <v>1</v>
      </c>
      <c r="F502" s="31" t="s">
        <v>2</v>
      </c>
      <c r="G502" s="32" t="s">
        <v>408</v>
      </c>
      <c r="H502" s="33">
        <v>22362</v>
      </c>
      <c r="I502" s="34" t="str">
        <f t="shared" si="200"/>
        <v xml:space="preserve"> </v>
      </c>
      <c r="J502" s="34" t="str">
        <f t="shared" si="205"/>
        <v xml:space="preserve"> </v>
      </c>
      <c r="K502" s="34" t="str">
        <f t="shared" si="206"/>
        <v xml:space="preserve"> </v>
      </c>
      <c r="L502" s="34" t="str">
        <f t="shared" si="207"/>
        <v xml:space="preserve"> </v>
      </c>
      <c r="M502" s="34" t="str">
        <f t="shared" si="198"/>
        <v xml:space="preserve"> </v>
      </c>
      <c r="N502" s="34" t="str">
        <f t="shared" si="202"/>
        <v xml:space="preserve"> </v>
      </c>
      <c r="O502" s="34" t="str">
        <f t="shared" si="203"/>
        <v xml:space="preserve"> </v>
      </c>
      <c r="P502" s="34"/>
      <c r="Q502" s="34" t="str">
        <f t="shared" si="208"/>
        <v xml:space="preserve"> </v>
      </c>
      <c r="R502" s="34">
        <f t="shared" si="209"/>
        <v>22362</v>
      </c>
      <c r="S502" s="34"/>
      <c r="T502" s="35">
        <f t="shared" si="204"/>
        <v>22362</v>
      </c>
    </row>
    <row r="503" spans="1:20" s="39" customFormat="1" x14ac:dyDescent="0.3">
      <c r="A503" s="36"/>
      <c r="B503" s="31" t="s">
        <v>721</v>
      </c>
      <c r="C503" s="37" t="s">
        <v>192</v>
      </c>
      <c r="D503" s="38" t="s">
        <v>130</v>
      </c>
      <c r="E503" s="31" t="s">
        <v>5</v>
      </c>
      <c r="F503" s="31" t="s">
        <v>2</v>
      </c>
      <c r="G503" s="32" t="s">
        <v>408</v>
      </c>
      <c r="H503" s="33">
        <v>24049</v>
      </c>
      <c r="I503" s="34" t="str">
        <f t="shared" si="200"/>
        <v xml:space="preserve"> </v>
      </c>
      <c r="J503" s="34" t="str">
        <f t="shared" si="205"/>
        <v xml:space="preserve"> </v>
      </c>
      <c r="K503" s="34" t="str">
        <f t="shared" si="206"/>
        <v xml:space="preserve"> </v>
      </c>
      <c r="L503" s="34" t="str">
        <f t="shared" si="207"/>
        <v xml:space="preserve"> </v>
      </c>
      <c r="M503" s="34" t="str">
        <f t="shared" si="198"/>
        <v xml:space="preserve"> </v>
      </c>
      <c r="N503" s="34" t="str">
        <f t="shared" si="202"/>
        <v xml:space="preserve"> </v>
      </c>
      <c r="O503" s="34" t="str">
        <f t="shared" si="203"/>
        <v xml:space="preserve"> </v>
      </c>
      <c r="P503" s="34"/>
      <c r="Q503" s="34" t="str">
        <f t="shared" si="208"/>
        <v xml:space="preserve"> </v>
      </c>
      <c r="R503" s="34">
        <f t="shared" si="209"/>
        <v>24049</v>
      </c>
      <c r="S503" s="34"/>
      <c r="T503" s="35">
        <f t="shared" si="204"/>
        <v>24049</v>
      </c>
    </row>
    <row r="504" spans="1:20" s="39" customFormat="1" x14ac:dyDescent="0.3">
      <c r="A504" s="36"/>
      <c r="B504" s="31"/>
      <c r="C504" s="37"/>
      <c r="D504" s="38"/>
      <c r="E504" s="31" t="s">
        <v>1</v>
      </c>
      <c r="F504" s="31" t="s">
        <v>2</v>
      </c>
      <c r="G504" s="32" t="s">
        <v>408</v>
      </c>
      <c r="H504" s="33">
        <v>2900</v>
      </c>
      <c r="I504" s="34" t="str">
        <f t="shared" si="200"/>
        <v xml:space="preserve"> </v>
      </c>
      <c r="J504" s="34" t="str">
        <f t="shared" si="205"/>
        <v xml:space="preserve"> </v>
      </c>
      <c r="K504" s="34" t="str">
        <f t="shared" si="206"/>
        <v xml:space="preserve"> </v>
      </c>
      <c r="L504" s="34" t="str">
        <f t="shared" si="207"/>
        <v xml:space="preserve"> </v>
      </c>
      <c r="M504" s="34" t="str">
        <f t="shared" si="198"/>
        <v xml:space="preserve"> </v>
      </c>
      <c r="N504" s="34" t="str">
        <f t="shared" si="202"/>
        <v xml:space="preserve"> </v>
      </c>
      <c r="O504" s="34" t="str">
        <f t="shared" si="203"/>
        <v xml:space="preserve"> </v>
      </c>
      <c r="P504" s="34"/>
      <c r="Q504" s="34" t="str">
        <f t="shared" si="208"/>
        <v xml:space="preserve"> </v>
      </c>
      <c r="R504" s="34">
        <f t="shared" si="209"/>
        <v>2900</v>
      </c>
      <c r="S504" s="34"/>
      <c r="T504" s="35">
        <f t="shared" si="204"/>
        <v>2900</v>
      </c>
    </row>
    <row r="505" spans="1:20" s="39" customFormat="1" ht="27.6" x14ac:dyDescent="0.3">
      <c r="A505" s="36"/>
      <c r="B505" s="31" t="s">
        <v>720</v>
      </c>
      <c r="C505" s="37" t="s">
        <v>380</v>
      </c>
      <c r="D505" s="38" t="s">
        <v>130</v>
      </c>
      <c r="E505" s="31" t="s">
        <v>5</v>
      </c>
      <c r="F505" s="31" t="s">
        <v>2</v>
      </c>
      <c r="G505" s="32" t="s">
        <v>408</v>
      </c>
      <c r="H505" s="33">
        <v>5918</v>
      </c>
      <c r="I505" s="34" t="str">
        <f t="shared" si="200"/>
        <v xml:space="preserve"> </v>
      </c>
      <c r="J505" s="34" t="str">
        <f t="shared" si="205"/>
        <v xml:space="preserve"> </v>
      </c>
      <c r="K505" s="34" t="str">
        <f t="shared" si="206"/>
        <v xml:space="preserve"> </v>
      </c>
      <c r="L505" s="34" t="str">
        <f t="shared" si="207"/>
        <v xml:space="preserve"> </v>
      </c>
      <c r="M505" s="34" t="str">
        <f t="shared" si="198"/>
        <v xml:space="preserve"> </v>
      </c>
      <c r="N505" s="34" t="str">
        <f t="shared" si="202"/>
        <v xml:space="preserve"> </v>
      </c>
      <c r="O505" s="34" t="str">
        <f t="shared" si="203"/>
        <v xml:space="preserve"> </v>
      </c>
      <c r="P505" s="34"/>
      <c r="Q505" s="34" t="str">
        <f t="shared" si="208"/>
        <v xml:space="preserve"> </v>
      </c>
      <c r="R505" s="34">
        <f t="shared" si="209"/>
        <v>5918</v>
      </c>
      <c r="S505" s="34"/>
      <c r="T505" s="35">
        <f t="shared" si="204"/>
        <v>5918</v>
      </c>
    </row>
    <row r="506" spans="1:20" s="39" customFormat="1" x14ac:dyDescent="0.3">
      <c r="A506" s="36"/>
      <c r="B506" s="31"/>
      <c r="C506" s="37"/>
      <c r="D506" s="38"/>
      <c r="E506" s="31" t="s">
        <v>1</v>
      </c>
      <c r="F506" s="31" t="s">
        <v>2</v>
      </c>
      <c r="G506" s="32" t="s">
        <v>408</v>
      </c>
      <c r="H506" s="33">
        <v>2900</v>
      </c>
      <c r="I506" s="34" t="str">
        <f t="shared" si="200"/>
        <v xml:space="preserve"> </v>
      </c>
      <c r="J506" s="34" t="str">
        <f t="shared" si="205"/>
        <v xml:space="preserve"> </v>
      </c>
      <c r="K506" s="34" t="str">
        <f t="shared" si="206"/>
        <v xml:space="preserve"> </v>
      </c>
      <c r="L506" s="34" t="str">
        <f t="shared" si="207"/>
        <v xml:space="preserve"> </v>
      </c>
      <c r="M506" s="34" t="str">
        <f t="shared" si="198"/>
        <v xml:space="preserve"> </v>
      </c>
      <c r="N506" s="34" t="str">
        <f t="shared" si="202"/>
        <v xml:space="preserve"> </v>
      </c>
      <c r="O506" s="34" t="str">
        <f t="shared" si="203"/>
        <v xml:space="preserve"> </v>
      </c>
      <c r="P506" s="34"/>
      <c r="Q506" s="34" t="str">
        <f t="shared" si="208"/>
        <v xml:space="preserve"> </v>
      </c>
      <c r="R506" s="34">
        <f t="shared" si="209"/>
        <v>2900</v>
      </c>
      <c r="S506" s="34"/>
      <c r="T506" s="35">
        <f t="shared" si="204"/>
        <v>2900</v>
      </c>
    </row>
    <row r="507" spans="1:20" s="39" customFormat="1" ht="41.4" x14ac:dyDescent="0.3">
      <c r="A507" s="36"/>
      <c r="B507" s="31" t="s">
        <v>382</v>
      </c>
      <c r="C507" s="37" t="s">
        <v>383</v>
      </c>
      <c r="D507" s="38" t="s">
        <v>130</v>
      </c>
      <c r="E507" s="31" t="s">
        <v>21</v>
      </c>
      <c r="F507" s="31" t="s">
        <v>519</v>
      </c>
      <c r="G507" s="32" t="s">
        <v>391</v>
      </c>
      <c r="H507" s="33">
        <v>588616</v>
      </c>
      <c r="I507" s="34">
        <v>168956</v>
      </c>
      <c r="J507" s="34" t="str">
        <f>IF(G507="Ethnic D&amp;O",H507," ")</f>
        <v xml:space="preserve"> </v>
      </c>
      <c r="K507" s="34" t="str">
        <f>IF(G507="Indigenous D&amp;O",H507," ")</f>
        <v xml:space="preserve"> </v>
      </c>
      <c r="L507" s="34">
        <v>151517</v>
      </c>
      <c r="M507" s="34">
        <v>246027</v>
      </c>
      <c r="N507" s="34">
        <v>22116</v>
      </c>
      <c r="O507" s="34" t="str">
        <f t="shared" si="203"/>
        <v xml:space="preserve"> </v>
      </c>
      <c r="P507" s="34"/>
      <c r="Q507" s="34" t="str">
        <f t="shared" si="208"/>
        <v xml:space="preserve"> </v>
      </c>
      <c r="R507" s="34"/>
      <c r="S507" s="34"/>
      <c r="T507" s="35">
        <f>H507</f>
        <v>588616</v>
      </c>
    </row>
    <row r="508" spans="1:20" s="39" customFormat="1" ht="27.6" x14ac:dyDescent="0.3">
      <c r="A508" s="36"/>
      <c r="B508" s="31"/>
      <c r="C508" s="37"/>
      <c r="D508" s="38"/>
      <c r="E508" s="31" t="s">
        <v>25</v>
      </c>
      <c r="F508" s="31" t="s">
        <v>719</v>
      </c>
      <c r="G508" s="32" t="s">
        <v>400</v>
      </c>
      <c r="H508" s="33">
        <v>22361</v>
      </c>
      <c r="I508" s="34" t="str">
        <f t="shared" si="200"/>
        <v xml:space="preserve"> </v>
      </c>
      <c r="J508" s="34" t="str">
        <f>IF(G508="Ethnic Content",H508," ")</f>
        <v xml:space="preserve"> </v>
      </c>
      <c r="K508" s="34" t="str">
        <f>IF(G508="Indigenous Content",H508," ")</f>
        <v xml:space="preserve"> </v>
      </c>
      <c r="L508" s="34">
        <v>17535</v>
      </c>
      <c r="M508" s="34" t="str">
        <f t="shared" si="198"/>
        <v xml:space="preserve"> </v>
      </c>
      <c r="N508" s="34" t="str">
        <f t="shared" ref="N508:N521" si="210">IF(G508="Training",H508," ")</f>
        <v xml:space="preserve"> </v>
      </c>
      <c r="O508" s="34" t="str">
        <f t="shared" si="203"/>
        <v xml:space="preserve"> </v>
      </c>
      <c r="P508" s="34"/>
      <c r="Q508" s="34">
        <v>4826</v>
      </c>
      <c r="R508" s="34"/>
      <c r="S508" s="34"/>
      <c r="T508" s="41">
        <f t="shared" ref="T508:T511" si="211">SUM(I508:R508)</f>
        <v>22361</v>
      </c>
    </row>
    <row r="509" spans="1:20" s="39" customFormat="1" x14ac:dyDescent="0.3">
      <c r="A509" s="36"/>
      <c r="B509" s="31"/>
      <c r="C509" s="37"/>
      <c r="D509" s="38"/>
      <c r="E509" s="31" t="s">
        <v>5</v>
      </c>
      <c r="F509" s="31" t="s">
        <v>2</v>
      </c>
      <c r="G509" s="32" t="s">
        <v>134</v>
      </c>
      <c r="H509" s="33">
        <v>5000</v>
      </c>
      <c r="I509" s="34" t="str">
        <f t="shared" si="200"/>
        <v xml:space="preserve"> </v>
      </c>
      <c r="J509" s="34" t="str">
        <f>IF(G509="Ethnic",H509," ")</f>
        <v xml:space="preserve"> </v>
      </c>
      <c r="K509" s="34" t="str">
        <f>IF(G509="Indigenous",H509," ")</f>
        <v xml:space="preserve"> </v>
      </c>
      <c r="L509" s="34">
        <f>IF(G509="RPH",H509," ")</f>
        <v>5000</v>
      </c>
      <c r="M509" s="34" t="str">
        <f t="shared" si="198"/>
        <v xml:space="preserve"> </v>
      </c>
      <c r="N509" s="34" t="str">
        <f t="shared" si="210"/>
        <v xml:space="preserve"> </v>
      </c>
      <c r="O509" s="34" t="str">
        <f t="shared" si="203"/>
        <v xml:space="preserve"> </v>
      </c>
      <c r="P509" s="34"/>
      <c r="Q509" s="34" t="str">
        <f>IF(G509="General D&amp;O",H509," ")</f>
        <v xml:space="preserve"> </v>
      </c>
      <c r="R509" s="34" t="str">
        <f>IF(G509="Covid-19 Crisis Grant",H509," ")</f>
        <v xml:space="preserve"> </v>
      </c>
      <c r="S509" s="34"/>
      <c r="T509" s="35">
        <f t="shared" si="211"/>
        <v>5000</v>
      </c>
    </row>
    <row r="510" spans="1:20" s="39" customFormat="1" x14ac:dyDescent="0.3">
      <c r="A510" s="36"/>
      <c r="B510" s="31"/>
      <c r="C510" s="37"/>
      <c r="D510" s="38"/>
      <c r="E510" s="31" t="s">
        <v>1</v>
      </c>
      <c r="F510" s="31" t="s">
        <v>2</v>
      </c>
      <c r="G510" s="32" t="s">
        <v>408</v>
      </c>
      <c r="H510" s="33">
        <v>23644</v>
      </c>
      <c r="I510" s="34" t="str">
        <f t="shared" si="200"/>
        <v xml:space="preserve"> </v>
      </c>
      <c r="J510" s="34" t="str">
        <f>IF(G510="Ethnic",H510," ")</f>
        <v xml:space="preserve"> </v>
      </c>
      <c r="K510" s="34" t="str">
        <f>IF(G510="Indigenous",H510," ")</f>
        <v xml:space="preserve"> </v>
      </c>
      <c r="L510" s="34">
        <v>12154</v>
      </c>
      <c r="M510" s="34" t="str">
        <f t="shared" si="198"/>
        <v xml:space="preserve"> </v>
      </c>
      <c r="N510" s="34" t="str">
        <f t="shared" si="210"/>
        <v xml:space="preserve"> </v>
      </c>
      <c r="O510" s="34" t="str">
        <f t="shared" si="203"/>
        <v xml:space="preserve"> </v>
      </c>
      <c r="P510" s="34"/>
      <c r="Q510" s="34" t="str">
        <f>IF(G510="General D&amp;O",H510," ")</f>
        <v xml:space="preserve"> </v>
      </c>
      <c r="R510" s="34">
        <v>11490</v>
      </c>
      <c r="S510" s="34"/>
      <c r="T510" s="35">
        <f t="shared" si="211"/>
        <v>23644</v>
      </c>
    </row>
    <row r="511" spans="1:20" s="39" customFormat="1" ht="27.6" x14ac:dyDescent="0.3">
      <c r="A511" s="36"/>
      <c r="B511" s="31" t="s">
        <v>520</v>
      </c>
      <c r="C511" s="37" t="s">
        <v>388</v>
      </c>
      <c r="D511" s="38" t="s">
        <v>130</v>
      </c>
      <c r="E511" s="31" t="s">
        <v>12</v>
      </c>
      <c r="F511" s="31" t="s">
        <v>538</v>
      </c>
      <c r="G511" s="32" t="s">
        <v>399</v>
      </c>
      <c r="H511" s="33">
        <v>15171</v>
      </c>
      <c r="I511" s="34" t="str">
        <f t="shared" si="200"/>
        <v xml:space="preserve"> </v>
      </c>
      <c r="J511" s="34" t="str">
        <f>IF(G511="Ethnic Content",H511," ")</f>
        <v xml:space="preserve"> </v>
      </c>
      <c r="K511" s="34">
        <f>IF(G511="Indigenous Content",H511," ")</f>
        <v>15171</v>
      </c>
      <c r="L511" s="34" t="str">
        <f>IF(G511="RPH Content",H511," ")</f>
        <v xml:space="preserve"> </v>
      </c>
      <c r="M511" s="34" t="str">
        <f t="shared" si="198"/>
        <v xml:space="preserve"> </v>
      </c>
      <c r="N511" s="34" t="str">
        <f t="shared" si="210"/>
        <v xml:space="preserve"> </v>
      </c>
      <c r="O511" s="34" t="str">
        <f t="shared" si="203"/>
        <v xml:space="preserve"> </v>
      </c>
      <c r="P511" s="34"/>
      <c r="Q511" s="34" t="str">
        <f>IF(G511="General Content",H511," ")</f>
        <v xml:space="preserve"> </v>
      </c>
      <c r="R511" s="34"/>
      <c r="S511" s="34"/>
      <c r="T511" s="41">
        <f t="shared" si="211"/>
        <v>15171</v>
      </c>
    </row>
    <row r="512" spans="1:20" s="39" customFormat="1" ht="27.6" x14ac:dyDescent="0.3">
      <c r="A512" s="40"/>
      <c r="B512" s="31" t="s">
        <v>731</v>
      </c>
      <c r="C512" s="37" t="s">
        <v>148</v>
      </c>
      <c r="D512" s="38" t="s">
        <v>130</v>
      </c>
      <c r="E512" s="31" t="s">
        <v>9</v>
      </c>
      <c r="F512" s="31" t="s">
        <v>729</v>
      </c>
      <c r="G512" s="32" t="s">
        <v>393</v>
      </c>
      <c r="H512" s="33">
        <v>35923</v>
      </c>
      <c r="I512" s="34" t="str">
        <f t="shared" si="200"/>
        <v xml:space="preserve"> </v>
      </c>
      <c r="J512" s="34" t="str">
        <f>IF(G512="Ethnic D&amp;O",H512," ")</f>
        <v xml:space="preserve"> </v>
      </c>
      <c r="K512" s="34" t="str">
        <f>IF(G512="Indigenous D&amp;O",H512," ")</f>
        <v xml:space="preserve"> </v>
      </c>
      <c r="L512" s="34" t="str">
        <f>IF(G512="RPH",H512," ")</f>
        <v xml:space="preserve"> </v>
      </c>
      <c r="M512" s="34" t="str">
        <f t="shared" si="198"/>
        <v xml:space="preserve"> </v>
      </c>
      <c r="N512" s="34" t="str">
        <f t="shared" si="210"/>
        <v xml:space="preserve"> </v>
      </c>
      <c r="O512" s="34" t="str">
        <f t="shared" si="203"/>
        <v xml:space="preserve"> </v>
      </c>
      <c r="P512" s="34"/>
      <c r="Q512" s="34">
        <f>IF(G512="General D&amp;O",H512," ")</f>
        <v>35923</v>
      </c>
      <c r="R512" s="34"/>
      <c r="S512" s="34"/>
      <c r="T512" s="35">
        <f>H512</f>
        <v>35923</v>
      </c>
    </row>
    <row r="513" spans="1:20" s="39" customFormat="1" x14ac:dyDescent="0.3">
      <c r="A513" s="36"/>
      <c r="B513" s="31"/>
      <c r="C513" s="37"/>
      <c r="D513" s="38"/>
      <c r="E513" s="31" t="s">
        <v>5</v>
      </c>
      <c r="F513" s="31" t="s">
        <v>2</v>
      </c>
      <c r="G513" s="32" t="s">
        <v>408</v>
      </c>
      <c r="H513" s="33">
        <v>11273</v>
      </c>
      <c r="I513" s="34" t="str">
        <f t="shared" si="200"/>
        <v xml:space="preserve"> </v>
      </c>
      <c r="J513" s="34" t="str">
        <f>IF(G513="Ethnic",H513," ")</f>
        <v xml:space="preserve"> </v>
      </c>
      <c r="K513" s="34" t="str">
        <f>IF(G513="Indigenous",H513," ")</f>
        <v xml:space="preserve"> </v>
      </c>
      <c r="L513" s="34" t="str">
        <f>IF(G513="RPH",H513," ")</f>
        <v xml:space="preserve"> </v>
      </c>
      <c r="M513" s="34" t="str">
        <f t="shared" si="198"/>
        <v xml:space="preserve"> </v>
      </c>
      <c r="N513" s="34" t="str">
        <f t="shared" si="210"/>
        <v xml:space="preserve"> </v>
      </c>
      <c r="O513" s="34" t="str">
        <f t="shared" si="203"/>
        <v xml:space="preserve"> </v>
      </c>
      <c r="P513" s="34"/>
      <c r="Q513" s="34" t="str">
        <f>IF(G513="General D&amp;O",H513," ")</f>
        <v xml:space="preserve"> </v>
      </c>
      <c r="R513" s="34">
        <f>IF(G513="Covid-19 Crisis Grant",H513," ")</f>
        <v>11273</v>
      </c>
      <c r="S513" s="34"/>
      <c r="T513" s="35">
        <f t="shared" ref="T513:T517" si="212">SUM(I513:R513)</f>
        <v>11273</v>
      </c>
    </row>
    <row r="514" spans="1:20" s="39" customFormat="1" x14ac:dyDescent="0.3">
      <c r="A514" s="36"/>
      <c r="B514" s="31" t="s">
        <v>730</v>
      </c>
      <c r="C514" s="37" t="s">
        <v>161</v>
      </c>
      <c r="D514" s="38" t="s">
        <v>130</v>
      </c>
      <c r="E514" s="31" t="s">
        <v>5</v>
      </c>
      <c r="F514" s="31" t="s">
        <v>2</v>
      </c>
      <c r="G514" s="32" t="s">
        <v>408</v>
      </c>
      <c r="H514" s="33">
        <v>13553</v>
      </c>
      <c r="I514" s="34" t="str">
        <f t="shared" si="200"/>
        <v xml:space="preserve"> </v>
      </c>
      <c r="J514" s="34" t="str">
        <f>IF(G514="Ethnic",H514," ")</f>
        <v xml:space="preserve"> </v>
      </c>
      <c r="K514" s="34" t="str">
        <f>IF(G514="Indigenous",H514," ")</f>
        <v xml:space="preserve"> </v>
      </c>
      <c r="L514" s="34" t="str">
        <f>IF(G514="RPH",H514," ")</f>
        <v xml:space="preserve"> </v>
      </c>
      <c r="M514" s="34" t="str">
        <f t="shared" si="198"/>
        <v xml:space="preserve"> </v>
      </c>
      <c r="N514" s="34" t="str">
        <f t="shared" si="210"/>
        <v xml:space="preserve"> </v>
      </c>
      <c r="O514" s="34" t="str">
        <f t="shared" si="203"/>
        <v xml:space="preserve"> </v>
      </c>
      <c r="P514" s="34"/>
      <c r="Q514" s="34" t="str">
        <f>IF(G514="General D&amp;O",H514," ")</f>
        <v xml:space="preserve"> </v>
      </c>
      <c r="R514" s="34">
        <f>IF(G514="Covid-19 Crisis Grant",H514," ")</f>
        <v>13553</v>
      </c>
      <c r="S514" s="34"/>
      <c r="T514" s="35">
        <f t="shared" si="212"/>
        <v>13553</v>
      </c>
    </row>
    <row r="515" spans="1:20" s="39" customFormat="1" ht="27.6" x14ac:dyDescent="0.3">
      <c r="A515" s="36"/>
      <c r="B515" s="31" t="s">
        <v>521</v>
      </c>
      <c r="C515" s="37" t="s">
        <v>271</v>
      </c>
      <c r="D515" s="38" t="s">
        <v>272</v>
      </c>
      <c r="E515" s="31" t="s">
        <v>5</v>
      </c>
      <c r="F515" s="31" t="s">
        <v>2</v>
      </c>
      <c r="G515" s="32" t="s">
        <v>408</v>
      </c>
      <c r="H515" s="33">
        <v>5000</v>
      </c>
      <c r="I515" s="34" t="str">
        <f t="shared" si="200"/>
        <v xml:space="preserve"> </v>
      </c>
      <c r="J515" s="34" t="str">
        <f>IF(G515="Ethnic",H515," ")</f>
        <v xml:space="preserve"> </v>
      </c>
      <c r="K515" s="34" t="str">
        <f>IF(G515="Indigenous",H515," ")</f>
        <v xml:space="preserve"> </v>
      </c>
      <c r="L515" s="34" t="str">
        <f>IF(G515="RPH",H515," ")</f>
        <v xml:space="preserve"> </v>
      </c>
      <c r="M515" s="34" t="str">
        <f t="shared" si="198"/>
        <v xml:space="preserve"> </v>
      </c>
      <c r="N515" s="34" t="str">
        <f t="shared" si="210"/>
        <v xml:space="preserve"> </v>
      </c>
      <c r="O515" s="34" t="str">
        <f t="shared" si="203"/>
        <v xml:space="preserve"> </v>
      </c>
      <c r="P515" s="34"/>
      <c r="Q515" s="34" t="str">
        <f>IF(G515="General D&amp;O",H515," ")</f>
        <v xml:space="preserve"> </v>
      </c>
      <c r="R515" s="34">
        <f>IF(G515="Covid-19 Crisis Grant",H515," ")</f>
        <v>5000</v>
      </c>
      <c r="S515" s="34"/>
      <c r="T515" s="35">
        <f t="shared" si="212"/>
        <v>5000</v>
      </c>
    </row>
    <row r="516" spans="1:20" s="39" customFormat="1" ht="27.6" x14ac:dyDescent="0.3">
      <c r="A516" s="36"/>
      <c r="B516" s="31" t="s">
        <v>522</v>
      </c>
      <c r="C516" s="37" t="s">
        <v>273</v>
      </c>
      <c r="D516" s="38" t="s">
        <v>272</v>
      </c>
      <c r="E516" s="31" t="s">
        <v>12</v>
      </c>
      <c r="F516" s="31" t="s">
        <v>538</v>
      </c>
      <c r="G516" s="32" t="s">
        <v>397</v>
      </c>
      <c r="H516" s="33">
        <v>9657</v>
      </c>
      <c r="I516" s="34" t="str">
        <f t="shared" si="200"/>
        <v xml:space="preserve"> </v>
      </c>
      <c r="J516" s="34">
        <f>IF(G516="Ethnic Content",H516," ")</f>
        <v>9657</v>
      </c>
      <c r="K516" s="34" t="str">
        <f>IF(G516="Indigenous Content",H516," ")</f>
        <v xml:space="preserve"> </v>
      </c>
      <c r="L516" s="34" t="str">
        <f>IF(G516="RPH Content",H516," ")</f>
        <v xml:space="preserve"> </v>
      </c>
      <c r="M516" s="34" t="str">
        <f t="shared" si="198"/>
        <v xml:space="preserve"> </v>
      </c>
      <c r="N516" s="34" t="str">
        <f t="shared" si="210"/>
        <v xml:space="preserve"> </v>
      </c>
      <c r="O516" s="34" t="str">
        <f t="shared" si="203"/>
        <v xml:space="preserve"> </v>
      </c>
      <c r="P516" s="34"/>
      <c r="Q516" s="34" t="str">
        <f>IF(G516="General Content",H516," ")</f>
        <v xml:space="preserve"> </v>
      </c>
      <c r="R516" s="34"/>
      <c r="S516" s="34"/>
      <c r="T516" s="41">
        <f t="shared" si="212"/>
        <v>9657</v>
      </c>
    </row>
    <row r="517" spans="1:20" s="39" customFormat="1" x14ac:dyDescent="0.3">
      <c r="A517" s="36"/>
      <c r="B517" s="31"/>
      <c r="C517" s="37"/>
      <c r="D517" s="38"/>
      <c r="E517" s="31" t="s">
        <v>1</v>
      </c>
      <c r="F517" s="31" t="s">
        <v>2</v>
      </c>
      <c r="G517" s="32" t="s">
        <v>408</v>
      </c>
      <c r="H517" s="33">
        <v>21004</v>
      </c>
      <c r="I517" s="34" t="str">
        <f t="shared" si="200"/>
        <v xml:space="preserve"> </v>
      </c>
      <c r="J517" s="34">
        <v>20143</v>
      </c>
      <c r="K517" s="34" t="str">
        <f>IF(G517="Indigenous",H517," ")</f>
        <v xml:space="preserve"> </v>
      </c>
      <c r="L517" s="34" t="str">
        <f t="shared" ref="L517:L523" si="213">IF(G517="RPH",H517," ")</f>
        <v xml:space="preserve"> </v>
      </c>
      <c r="M517" s="34" t="str">
        <f t="shared" si="198"/>
        <v xml:space="preserve"> </v>
      </c>
      <c r="N517" s="34" t="str">
        <f t="shared" si="210"/>
        <v xml:space="preserve"> </v>
      </c>
      <c r="O517" s="34" t="str">
        <f t="shared" si="203"/>
        <v xml:space="preserve"> </v>
      </c>
      <c r="P517" s="34"/>
      <c r="Q517" s="34" t="str">
        <f t="shared" ref="Q517:Q523" si="214">IF(G517="General D&amp;O",H517," ")</f>
        <v xml:space="preserve"> </v>
      </c>
      <c r="R517" s="34">
        <v>861</v>
      </c>
      <c r="S517" s="34"/>
      <c r="T517" s="35">
        <f t="shared" si="212"/>
        <v>21004</v>
      </c>
    </row>
    <row r="518" spans="1:20" s="39" customFormat="1" ht="41.4" x14ac:dyDescent="0.3">
      <c r="A518" s="40"/>
      <c r="B518" s="31" t="s">
        <v>523</v>
      </c>
      <c r="C518" s="37" t="s">
        <v>274</v>
      </c>
      <c r="D518" s="38" t="s">
        <v>272</v>
      </c>
      <c r="E518" s="31" t="s">
        <v>9</v>
      </c>
      <c r="F518" s="31" t="s">
        <v>524</v>
      </c>
      <c r="G518" s="32" t="s">
        <v>390</v>
      </c>
      <c r="H518" s="33">
        <v>70000</v>
      </c>
      <c r="I518" s="34" t="str">
        <f t="shared" si="200"/>
        <v xml:space="preserve"> </v>
      </c>
      <c r="J518" s="34">
        <f>IF(G518="Ethnic D&amp;O",H518," ")</f>
        <v>70000</v>
      </c>
      <c r="K518" s="34" t="str">
        <f>IF(G518="Indigenous D&amp;O",H518," ")</f>
        <v xml:space="preserve"> </v>
      </c>
      <c r="L518" s="34" t="str">
        <f t="shared" si="213"/>
        <v xml:space="preserve"> </v>
      </c>
      <c r="M518" s="34" t="str">
        <f t="shared" si="198"/>
        <v xml:space="preserve"> </v>
      </c>
      <c r="N518" s="34" t="str">
        <f t="shared" si="210"/>
        <v xml:space="preserve"> </v>
      </c>
      <c r="O518" s="34" t="str">
        <f t="shared" ref="O518:O530" si="215">IF(G518="Training Business",H518," ")</f>
        <v xml:space="preserve"> </v>
      </c>
      <c r="P518" s="34"/>
      <c r="Q518" s="34" t="str">
        <f t="shared" si="214"/>
        <v xml:space="preserve"> </v>
      </c>
      <c r="R518" s="34"/>
      <c r="S518" s="34"/>
      <c r="T518" s="35">
        <f>H518</f>
        <v>70000</v>
      </c>
    </row>
    <row r="519" spans="1:20" s="39" customFormat="1" x14ac:dyDescent="0.3">
      <c r="A519" s="36"/>
      <c r="B519" s="31"/>
      <c r="C519" s="37"/>
      <c r="D519" s="38"/>
      <c r="E519" s="31" t="s">
        <v>1</v>
      </c>
      <c r="F519" s="31" t="s">
        <v>2</v>
      </c>
      <c r="G519" s="32" t="s">
        <v>11</v>
      </c>
      <c r="H519" s="33">
        <v>29831</v>
      </c>
      <c r="I519" s="34" t="str">
        <f t="shared" si="200"/>
        <v xml:space="preserve"> </v>
      </c>
      <c r="J519" s="34">
        <v>28400</v>
      </c>
      <c r="K519" s="34" t="str">
        <f>IF(G519="Indigenous",H519," ")</f>
        <v xml:space="preserve"> </v>
      </c>
      <c r="L519" s="34" t="str">
        <f t="shared" si="213"/>
        <v xml:space="preserve"> </v>
      </c>
      <c r="M519" s="34" t="str">
        <f t="shared" si="198"/>
        <v xml:space="preserve"> </v>
      </c>
      <c r="N519" s="34" t="str">
        <f t="shared" si="210"/>
        <v xml:space="preserve"> </v>
      </c>
      <c r="O519" s="34" t="str">
        <f t="shared" si="215"/>
        <v xml:space="preserve"> </v>
      </c>
      <c r="P519" s="34"/>
      <c r="Q519" s="34" t="str">
        <f t="shared" si="214"/>
        <v xml:space="preserve"> </v>
      </c>
      <c r="R519" s="34">
        <v>1431</v>
      </c>
      <c r="S519" s="34"/>
      <c r="T519" s="35">
        <f>SUM(I519:R519)</f>
        <v>29831</v>
      </c>
    </row>
    <row r="520" spans="1:20" s="39" customFormat="1" ht="27.6" x14ac:dyDescent="0.3">
      <c r="A520" s="36"/>
      <c r="B520" s="31" t="s">
        <v>525</v>
      </c>
      <c r="C520" s="37" t="s">
        <v>275</v>
      </c>
      <c r="D520" s="38" t="s">
        <v>272</v>
      </c>
      <c r="E520" s="31" t="s">
        <v>1</v>
      </c>
      <c r="F520" s="31" t="s">
        <v>2</v>
      </c>
      <c r="G520" s="32" t="s">
        <v>408</v>
      </c>
      <c r="H520" s="33">
        <v>2900</v>
      </c>
      <c r="I520" s="34" t="str">
        <f t="shared" si="200"/>
        <v xml:space="preserve"> </v>
      </c>
      <c r="J520" s="34" t="str">
        <f>IF(G520="Ethnic",H520," ")</f>
        <v xml:space="preserve"> </v>
      </c>
      <c r="K520" s="34" t="str">
        <f>IF(G520="Indigenous",H520," ")</f>
        <v xml:space="preserve"> </v>
      </c>
      <c r="L520" s="34" t="str">
        <f t="shared" si="213"/>
        <v xml:space="preserve"> </v>
      </c>
      <c r="M520" s="34" t="str">
        <f t="shared" si="198"/>
        <v xml:space="preserve"> </v>
      </c>
      <c r="N520" s="34" t="str">
        <f t="shared" si="210"/>
        <v xml:space="preserve"> </v>
      </c>
      <c r="O520" s="34" t="str">
        <f t="shared" si="215"/>
        <v xml:space="preserve"> </v>
      </c>
      <c r="P520" s="34"/>
      <c r="Q520" s="34" t="str">
        <f t="shared" si="214"/>
        <v xml:space="preserve"> </v>
      </c>
      <c r="R520" s="34">
        <f>IF(G520="Covid-19 Crisis Grant",H520," ")</f>
        <v>2900</v>
      </c>
      <c r="S520" s="34"/>
      <c r="T520" s="35">
        <f>SUM(I520:R520)</f>
        <v>2900</v>
      </c>
    </row>
    <row r="521" spans="1:20" s="39" customFormat="1" ht="41.4" x14ac:dyDescent="0.3">
      <c r="A521" s="40"/>
      <c r="B521" s="31" t="s">
        <v>276</v>
      </c>
      <c r="C521" s="37" t="s">
        <v>277</v>
      </c>
      <c r="D521" s="38" t="s">
        <v>272</v>
      </c>
      <c r="E521" s="31" t="s">
        <v>9</v>
      </c>
      <c r="F521" s="31" t="s">
        <v>526</v>
      </c>
      <c r="G521" s="32" t="s">
        <v>391</v>
      </c>
      <c r="H521" s="33">
        <v>15400</v>
      </c>
      <c r="I521" s="34">
        <f t="shared" si="200"/>
        <v>15400</v>
      </c>
      <c r="J521" s="34" t="str">
        <f>IF(G521="Ethnic D&amp;O",H521," ")</f>
        <v xml:space="preserve"> </v>
      </c>
      <c r="K521" s="34" t="str">
        <f>IF(G521="Indigenous D&amp;O",H521," ")</f>
        <v xml:space="preserve"> </v>
      </c>
      <c r="L521" s="34" t="str">
        <f t="shared" si="213"/>
        <v xml:space="preserve"> </v>
      </c>
      <c r="M521" s="34" t="str">
        <f t="shared" si="198"/>
        <v xml:space="preserve"> </v>
      </c>
      <c r="N521" s="34" t="str">
        <f t="shared" si="210"/>
        <v xml:space="preserve"> </v>
      </c>
      <c r="O521" s="34" t="str">
        <f t="shared" si="215"/>
        <v xml:space="preserve"> </v>
      </c>
      <c r="P521" s="34"/>
      <c r="Q521" s="34" t="str">
        <f t="shared" si="214"/>
        <v xml:space="preserve"> </v>
      </c>
      <c r="R521" s="34"/>
      <c r="S521" s="34"/>
      <c r="T521" s="35">
        <f>H521</f>
        <v>15400</v>
      </c>
    </row>
    <row r="522" spans="1:20" s="39" customFormat="1" ht="55.2" x14ac:dyDescent="0.3">
      <c r="A522" s="40"/>
      <c r="B522" s="31" t="s">
        <v>527</v>
      </c>
      <c r="C522" s="37" t="s">
        <v>278</v>
      </c>
      <c r="D522" s="38" t="s">
        <v>272</v>
      </c>
      <c r="E522" s="31" t="s">
        <v>9</v>
      </c>
      <c r="F522" s="31" t="s">
        <v>749</v>
      </c>
      <c r="G522" s="32" t="s">
        <v>394</v>
      </c>
      <c r="H522" s="33">
        <v>77695</v>
      </c>
      <c r="I522" s="34" t="str">
        <f t="shared" si="200"/>
        <v xml:space="preserve"> </v>
      </c>
      <c r="J522" s="34" t="str">
        <f>IF(G522="Ethnic D&amp;O",H522," ")</f>
        <v xml:space="preserve"> </v>
      </c>
      <c r="K522" s="34" t="str">
        <f>IF(G522="Indigenous D&amp;O",H522," ")</f>
        <v xml:space="preserve"> </v>
      </c>
      <c r="L522" s="34" t="str">
        <f t="shared" si="213"/>
        <v xml:space="preserve"> </v>
      </c>
      <c r="M522" s="34" t="str">
        <f t="shared" si="198"/>
        <v xml:space="preserve"> </v>
      </c>
      <c r="N522" s="34">
        <f>IF(G522="Training National Training Program",H522," ")</f>
        <v>77695</v>
      </c>
      <c r="O522" s="34" t="str">
        <f t="shared" si="215"/>
        <v xml:space="preserve"> </v>
      </c>
      <c r="P522" s="34"/>
      <c r="Q522" s="34" t="str">
        <f t="shared" si="214"/>
        <v xml:space="preserve"> </v>
      </c>
      <c r="R522" s="34"/>
      <c r="S522" s="34"/>
      <c r="T522" s="35">
        <f>H522</f>
        <v>77695</v>
      </c>
    </row>
    <row r="523" spans="1:20" s="39" customFormat="1" x14ac:dyDescent="0.3">
      <c r="A523" s="36"/>
      <c r="B523" s="31" t="s">
        <v>279</v>
      </c>
      <c r="C523" s="37" t="s">
        <v>280</v>
      </c>
      <c r="D523" s="38" t="s">
        <v>272</v>
      </c>
      <c r="E523" s="31" t="s">
        <v>5</v>
      </c>
      <c r="F523" s="31" t="s">
        <v>2</v>
      </c>
      <c r="G523" s="32" t="s">
        <v>408</v>
      </c>
      <c r="H523" s="33">
        <v>17800</v>
      </c>
      <c r="I523" s="34" t="str">
        <f t="shared" si="200"/>
        <v xml:space="preserve"> </v>
      </c>
      <c r="J523" s="34" t="str">
        <f>IF(G523="Ethnic",H523," ")</f>
        <v xml:space="preserve"> </v>
      </c>
      <c r="K523" s="34" t="str">
        <f>IF(G523="Indigenous",H523," ")</f>
        <v xml:space="preserve"> </v>
      </c>
      <c r="L523" s="34" t="str">
        <f t="shared" si="213"/>
        <v xml:space="preserve"> </v>
      </c>
      <c r="M523" s="34" t="str">
        <f t="shared" ref="M523:M547" si="216">IF(G523="RPH Tx",H523," ")</f>
        <v xml:space="preserve"> </v>
      </c>
      <c r="N523" s="34" t="str">
        <f t="shared" ref="N523:N547" si="217">IF(G523="Training",H523," ")</f>
        <v xml:space="preserve"> </v>
      </c>
      <c r="O523" s="34" t="str">
        <f t="shared" si="215"/>
        <v xml:space="preserve"> </v>
      </c>
      <c r="P523" s="34"/>
      <c r="Q523" s="34" t="str">
        <f t="shared" si="214"/>
        <v xml:space="preserve"> </v>
      </c>
      <c r="R523" s="34">
        <f>IF(G523="Covid-19 Crisis Grant",H523," ")</f>
        <v>17800</v>
      </c>
      <c r="S523" s="34"/>
      <c r="T523" s="35">
        <f t="shared" ref="T523:T530" si="218">SUM(I523:R523)</f>
        <v>17800</v>
      </c>
    </row>
    <row r="524" spans="1:20" s="39" customFormat="1" ht="27.6" x14ac:dyDescent="0.3">
      <c r="A524" s="36"/>
      <c r="B524" s="31" t="s">
        <v>281</v>
      </c>
      <c r="C524" s="37" t="s">
        <v>282</v>
      </c>
      <c r="D524" s="38" t="s">
        <v>272</v>
      </c>
      <c r="E524" s="31" t="s">
        <v>12</v>
      </c>
      <c r="F524" s="31" t="s">
        <v>538</v>
      </c>
      <c r="G524" s="32" t="s">
        <v>399</v>
      </c>
      <c r="H524" s="33">
        <v>16248</v>
      </c>
      <c r="I524" s="34" t="str">
        <f t="shared" si="200"/>
        <v xml:space="preserve"> </v>
      </c>
      <c r="J524" s="34">
        <v>5107</v>
      </c>
      <c r="K524" s="34">
        <v>11141</v>
      </c>
      <c r="L524" s="34" t="str">
        <f>IF(G524="RPH Content",H524," ")</f>
        <v xml:space="preserve"> </v>
      </c>
      <c r="M524" s="34" t="str">
        <f t="shared" si="216"/>
        <v xml:space="preserve"> </v>
      </c>
      <c r="N524" s="34" t="str">
        <f t="shared" si="217"/>
        <v xml:space="preserve"> </v>
      </c>
      <c r="O524" s="34" t="str">
        <f t="shared" si="215"/>
        <v xml:space="preserve"> </v>
      </c>
      <c r="P524" s="34"/>
      <c r="Q524" s="34" t="str">
        <f>IF(G524="General Content",H524," ")</f>
        <v xml:space="preserve"> </v>
      </c>
      <c r="R524" s="34"/>
      <c r="S524" s="34"/>
      <c r="T524" s="41">
        <f t="shared" si="218"/>
        <v>16248</v>
      </c>
    </row>
    <row r="525" spans="1:20" s="39" customFormat="1" x14ac:dyDescent="0.3">
      <c r="A525" s="36"/>
      <c r="B525" s="31"/>
      <c r="C525" s="37"/>
      <c r="D525" s="38"/>
      <c r="E525" s="31" t="s">
        <v>5</v>
      </c>
      <c r="F525" s="31" t="s">
        <v>2</v>
      </c>
      <c r="G525" s="32" t="s">
        <v>408</v>
      </c>
      <c r="H525" s="33">
        <v>6141</v>
      </c>
      <c r="I525" s="34" t="str">
        <f t="shared" si="200"/>
        <v xml:space="preserve"> </v>
      </c>
      <c r="J525" s="34" t="str">
        <f t="shared" ref="J525:J530" si="219">IF(G525="Ethnic",H525," ")</f>
        <v xml:space="preserve"> </v>
      </c>
      <c r="K525" s="34" t="str">
        <f t="shared" ref="K525:K530" si="220">IF(G525="Indigenous",H525," ")</f>
        <v xml:space="preserve"> </v>
      </c>
      <c r="L525" s="34" t="str">
        <f t="shared" ref="L525:L541" si="221">IF(G525="RPH",H525," ")</f>
        <v xml:space="preserve"> </v>
      </c>
      <c r="M525" s="34" t="str">
        <f t="shared" si="216"/>
        <v xml:space="preserve"> </v>
      </c>
      <c r="N525" s="34" t="str">
        <f t="shared" si="217"/>
        <v xml:space="preserve"> </v>
      </c>
      <c r="O525" s="34" t="str">
        <f t="shared" si="215"/>
        <v xml:space="preserve"> </v>
      </c>
      <c r="P525" s="34"/>
      <c r="Q525" s="34" t="str">
        <f t="shared" ref="Q525:Q541" si="222">IF(G525="General D&amp;O",H525," ")</f>
        <v xml:space="preserve"> </v>
      </c>
      <c r="R525" s="34">
        <f t="shared" ref="R525:R530" si="223">IF(G525="Covid-19 Crisis Grant",H525," ")</f>
        <v>6141</v>
      </c>
      <c r="S525" s="34"/>
      <c r="T525" s="35">
        <f t="shared" si="218"/>
        <v>6141</v>
      </c>
    </row>
    <row r="526" spans="1:20" s="39" customFormat="1" x14ac:dyDescent="0.3">
      <c r="A526" s="36"/>
      <c r="B526" s="31" t="s">
        <v>285</v>
      </c>
      <c r="C526" s="37" t="s">
        <v>286</v>
      </c>
      <c r="D526" s="38" t="s">
        <v>272</v>
      </c>
      <c r="E526" s="31" t="s">
        <v>5</v>
      </c>
      <c r="F526" s="31" t="s">
        <v>2</v>
      </c>
      <c r="G526" s="32" t="s">
        <v>408</v>
      </c>
      <c r="H526" s="33">
        <v>2500</v>
      </c>
      <c r="I526" s="34" t="str">
        <f t="shared" si="200"/>
        <v xml:space="preserve"> </v>
      </c>
      <c r="J526" s="34" t="str">
        <f t="shared" si="219"/>
        <v xml:space="preserve"> </v>
      </c>
      <c r="K526" s="34" t="str">
        <f t="shared" si="220"/>
        <v xml:space="preserve"> </v>
      </c>
      <c r="L526" s="34" t="str">
        <f t="shared" si="221"/>
        <v xml:space="preserve"> </v>
      </c>
      <c r="M526" s="34" t="str">
        <f t="shared" si="216"/>
        <v xml:space="preserve"> </v>
      </c>
      <c r="N526" s="34" t="str">
        <f t="shared" si="217"/>
        <v xml:space="preserve"> </v>
      </c>
      <c r="O526" s="34" t="str">
        <f t="shared" si="215"/>
        <v xml:space="preserve"> </v>
      </c>
      <c r="P526" s="34"/>
      <c r="Q526" s="34" t="str">
        <f t="shared" si="222"/>
        <v xml:space="preserve"> </v>
      </c>
      <c r="R526" s="34">
        <f t="shared" si="223"/>
        <v>2500</v>
      </c>
      <c r="S526" s="34"/>
      <c r="T526" s="35">
        <f t="shared" si="218"/>
        <v>2500</v>
      </c>
    </row>
    <row r="527" spans="1:20" s="39" customFormat="1" x14ac:dyDescent="0.3">
      <c r="A527" s="36"/>
      <c r="B527" s="31" t="s">
        <v>287</v>
      </c>
      <c r="C527" s="37" t="s">
        <v>288</v>
      </c>
      <c r="D527" s="38" t="s">
        <v>272</v>
      </c>
      <c r="E527" s="31" t="s">
        <v>5</v>
      </c>
      <c r="F527" s="31" t="s">
        <v>2</v>
      </c>
      <c r="G527" s="32" t="s">
        <v>408</v>
      </c>
      <c r="H527" s="33">
        <v>5000</v>
      </c>
      <c r="I527" s="34" t="str">
        <f t="shared" si="200"/>
        <v xml:space="preserve"> </v>
      </c>
      <c r="J527" s="34" t="str">
        <f t="shared" si="219"/>
        <v xml:space="preserve"> </v>
      </c>
      <c r="K527" s="34" t="str">
        <f t="shared" si="220"/>
        <v xml:space="preserve"> </v>
      </c>
      <c r="L527" s="34" t="str">
        <f t="shared" si="221"/>
        <v xml:space="preserve"> </v>
      </c>
      <c r="M527" s="34" t="str">
        <f t="shared" si="216"/>
        <v xml:space="preserve"> </v>
      </c>
      <c r="N527" s="34" t="str">
        <f t="shared" si="217"/>
        <v xml:space="preserve"> </v>
      </c>
      <c r="O527" s="34" t="str">
        <f t="shared" si="215"/>
        <v xml:space="preserve"> </v>
      </c>
      <c r="P527" s="34"/>
      <c r="Q527" s="34" t="str">
        <f t="shared" si="222"/>
        <v xml:space="preserve"> </v>
      </c>
      <c r="R527" s="34">
        <f t="shared" si="223"/>
        <v>5000</v>
      </c>
      <c r="S527" s="34"/>
      <c r="T527" s="35">
        <f t="shared" si="218"/>
        <v>5000</v>
      </c>
    </row>
    <row r="528" spans="1:20" s="39" customFormat="1" x14ac:dyDescent="0.3">
      <c r="A528" s="36"/>
      <c r="B528" s="31"/>
      <c r="C528" s="37"/>
      <c r="D528" s="38"/>
      <c r="E528" s="31" t="s">
        <v>1</v>
      </c>
      <c r="F528" s="31" t="s">
        <v>2</v>
      </c>
      <c r="G528" s="32" t="s">
        <v>408</v>
      </c>
      <c r="H528" s="33">
        <v>6414</v>
      </c>
      <c r="I528" s="34" t="str">
        <f t="shared" si="200"/>
        <v xml:space="preserve"> </v>
      </c>
      <c r="J528" s="34" t="str">
        <f t="shared" si="219"/>
        <v xml:space="preserve"> </v>
      </c>
      <c r="K528" s="34" t="str">
        <f t="shared" si="220"/>
        <v xml:space="preserve"> </v>
      </c>
      <c r="L528" s="34" t="str">
        <f t="shared" si="221"/>
        <v xml:space="preserve"> </v>
      </c>
      <c r="M528" s="34" t="str">
        <f t="shared" si="216"/>
        <v xml:space="preserve"> </v>
      </c>
      <c r="N528" s="34" t="str">
        <f t="shared" si="217"/>
        <v xml:space="preserve"> </v>
      </c>
      <c r="O528" s="34" t="str">
        <f t="shared" si="215"/>
        <v xml:space="preserve"> </v>
      </c>
      <c r="P528" s="34"/>
      <c r="Q528" s="34" t="str">
        <f t="shared" si="222"/>
        <v xml:space="preserve"> </v>
      </c>
      <c r="R528" s="34">
        <f t="shared" si="223"/>
        <v>6414</v>
      </c>
      <c r="S528" s="34"/>
      <c r="T528" s="35">
        <f t="shared" si="218"/>
        <v>6414</v>
      </c>
    </row>
    <row r="529" spans="1:20" s="39" customFormat="1" x14ac:dyDescent="0.3">
      <c r="A529" s="36"/>
      <c r="B529" s="31" t="s">
        <v>289</v>
      </c>
      <c r="C529" s="37" t="s">
        <v>290</v>
      </c>
      <c r="D529" s="38" t="s">
        <v>272</v>
      </c>
      <c r="E529" s="31" t="s">
        <v>5</v>
      </c>
      <c r="F529" s="31" t="s">
        <v>2</v>
      </c>
      <c r="G529" s="32" t="s">
        <v>408</v>
      </c>
      <c r="H529" s="33">
        <v>5000</v>
      </c>
      <c r="I529" s="34" t="str">
        <f t="shared" ref="I529:I547" si="224">IF(G529="Transmission D&amp;O",H529," ")</f>
        <v xml:space="preserve"> </v>
      </c>
      <c r="J529" s="34" t="str">
        <f t="shared" si="219"/>
        <v xml:space="preserve"> </v>
      </c>
      <c r="K529" s="34" t="str">
        <f t="shared" si="220"/>
        <v xml:space="preserve"> </v>
      </c>
      <c r="L529" s="34" t="str">
        <f t="shared" si="221"/>
        <v xml:space="preserve"> </v>
      </c>
      <c r="M529" s="34" t="str">
        <f t="shared" si="216"/>
        <v xml:space="preserve"> </v>
      </c>
      <c r="N529" s="34" t="str">
        <f t="shared" si="217"/>
        <v xml:space="preserve"> </v>
      </c>
      <c r="O529" s="34" t="str">
        <f t="shared" si="215"/>
        <v xml:space="preserve"> </v>
      </c>
      <c r="P529" s="34"/>
      <c r="Q529" s="34" t="str">
        <f t="shared" si="222"/>
        <v xml:space="preserve"> </v>
      </c>
      <c r="R529" s="34">
        <f t="shared" si="223"/>
        <v>5000</v>
      </c>
      <c r="S529" s="34"/>
      <c r="T529" s="35">
        <f t="shared" si="218"/>
        <v>5000</v>
      </c>
    </row>
    <row r="530" spans="1:20" s="39" customFormat="1" x14ac:dyDescent="0.3">
      <c r="A530" s="36"/>
      <c r="B530" s="31" t="s">
        <v>291</v>
      </c>
      <c r="C530" s="37" t="s">
        <v>292</v>
      </c>
      <c r="D530" s="38" t="s">
        <v>272</v>
      </c>
      <c r="E530" s="31" t="s">
        <v>1</v>
      </c>
      <c r="F530" s="31" t="s">
        <v>2</v>
      </c>
      <c r="G530" s="32" t="s">
        <v>408</v>
      </c>
      <c r="H530" s="33">
        <v>12933</v>
      </c>
      <c r="I530" s="34" t="str">
        <f t="shared" si="224"/>
        <v xml:space="preserve"> </v>
      </c>
      <c r="J530" s="34" t="str">
        <f t="shared" si="219"/>
        <v xml:space="preserve"> </v>
      </c>
      <c r="K530" s="34" t="str">
        <f t="shared" si="220"/>
        <v xml:space="preserve"> </v>
      </c>
      <c r="L530" s="34" t="str">
        <f t="shared" si="221"/>
        <v xml:space="preserve"> </v>
      </c>
      <c r="M530" s="34" t="str">
        <f t="shared" si="216"/>
        <v xml:space="preserve"> </v>
      </c>
      <c r="N530" s="34" t="str">
        <f t="shared" si="217"/>
        <v xml:space="preserve"> </v>
      </c>
      <c r="O530" s="34" t="str">
        <f t="shared" si="215"/>
        <v xml:space="preserve"> </v>
      </c>
      <c r="P530" s="34"/>
      <c r="Q530" s="34" t="str">
        <f t="shared" si="222"/>
        <v xml:space="preserve"> </v>
      </c>
      <c r="R530" s="34">
        <f t="shared" si="223"/>
        <v>12933</v>
      </c>
      <c r="S530" s="34"/>
      <c r="T530" s="35">
        <f t="shared" si="218"/>
        <v>12933</v>
      </c>
    </row>
    <row r="531" spans="1:20" s="39" customFormat="1" ht="27.6" x14ac:dyDescent="0.3">
      <c r="A531" s="40"/>
      <c r="B531" s="31" t="s">
        <v>528</v>
      </c>
      <c r="C531" s="37" t="s">
        <v>293</v>
      </c>
      <c r="D531" s="38" t="s">
        <v>272</v>
      </c>
      <c r="E531" s="31" t="s">
        <v>9</v>
      </c>
      <c r="F531" s="31" t="s">
        <v>529</v>
      </c>
      <c r="G531" s="32" t="s">
        <v>396</v>
      </c>
      <c r="H531" s="33">
        <v>5254</v>
      </c>
      <c r="I531" s="34" t="str">
        <f t="shared" si="224"/>
        <v xml:space="preserve"> </v>
      </c>
      <c r="J531" s="34" t="str">
        <f>IF(G531="Ethnic D&amp;O",H531," ")</f>
        <v xml:space="preserve"> </v>
      </c>
      <c r="K531" s="34" t="str">
        <f>IF(G531="Indigenous D&amp;O",H531," ")</f>
        <v xml:space="preserve"> </v>
      </c>
      <c r="L531" s="34" t="str">
        <f t="shared" si="221"/>
        <v xml:space="preserve"> </v>
      </c>
      <c r="M531" s="34" t="str">
        <f t="shared" si="216"/>
        <v xml:space="preserve"> </v>
      </c>
      <c r="N531" s="34" t="str">
        <f t="shared" si="217"/>
        <v xml:space="preserve"> </v>
      </c>
      <c r="O531" s="34">
        <f>IF(G531="Training - Industry capacity &amp; skills development",H531," ")</f>
        <v>5254</v>
      </c>
      <c r="P531" s="34"/>
      <c r="Q531" s="34" t="str">
        <f t="shared" si="222"/>
        <v xml:space="preserve"> </v>
      </c>
      <c r="R531" s="34"/>
      <c r="S531" s="34"/>
      <c r="T531" s="35">
        <f>H531</f>
        <v>5254</v>
      </c>
    </row>
    <row r="532" spans="1:20" s="39" customFormat="1" x14ac:dyDescent="0.3">
      <c r="A532" s="36"/>
      <c r="B532" s="31"/>
      <c r="C532" s="37"/>
      <c r="D532" s="38"/>
      <c r="E532" s="31" t="s">
        <v>5</v>
      </c>
      <c r="F532" s="31" t="s">
        <v>2</v>
      </c>
      <c r="G532" s="32" t="s">
        <v>408</v>
      </c>
      <c r="H532" s="33">
        <v>5000</v>
      </c>
      <c r="I532" s="34" t="str">
        <f t="shared" si="224"/>
        <v xml:space="preserve"> </v>
      </c>
      <c r="J532" s="34" t="str">
        <f>IF(G532="Ethnic",H532," ")</f>
        <v xml:space="preserve"> </v>
      </c>
      <c r="K532" s="34" t="str">
        <f>IF(G532="Indigenous",H532," ")</f>
        <v xml:space="preserve"> </v>
      </c>
      <c r="L532" s="34" t="str">
        <f t="shared" si="221"/>
        <v xml:space="preserve"> </v>
      </c>
      <c r="M532" s="34" t="str">
        <f t="shared" si="216"/>
        <v xml:space="preserve"> </v>
      </c>
      <c r="N532" s="34" t="str">
        <f t="shared" si="217"/>
        <v xml:space="preserve"> </v>
      </c>
      <c r="O532" s="34" t="str">
        <f t="shared" ref="O532:O547" si="225">IF(G532="Training Business",H532," ")</f>
        <v xml:space="preserve"> </v>
      </c>
      <c r="P532" s="34"/>
      <c r="Q532" s="34" t="str">
        <f t="shared" si="222"/>
        <v xml:space="preserve"> </v>
      </c>
      <c r="R532" s="34">
        <f>IF(G532="Covid-19 Crisis Grant",H532," ")</f>
        <v>5000</v>
      </c>
      <c r="S532" s="34"/>
      <c r="T532" s="35">
        <f>SUM(I532:R532)</f>
        <v>5000</v>
      </c>
    </row>
    <row r="533" spans="1:20" s="39" customFormat="1" x14ac:dyDescent="0.3">
      <c r="A533" s="36"/>
      <c r="B533" s="31" t="s">
        <v>332</v>
      </c>
      <c r="C533" s="37" t="s">
        <v>333</v>
      </c>
      <c r="D533" s="38" t="s">
        <v>272</v>
      </c>
      <c r="E533" s="31" t="s">
        <v>5</v>
      </c>
      <c r="F533" s="31" t="s">
        <v>2</v>
      </c>
      <c r="G533" s="32" t="s">
        <v>408</v>
      </c>
      <c r="H533" s="33">
        <v>5000</v>
      </c>
      <c r="I533" s="34" t="str">
        <f t="shared" si="224"/>
        <v xml:space="preserve"> </v>
      </c>
      <c r="J533" s="34" t="str">
        <f>IF(G533="Ethnic",H533," ")</f>
        <v xml:space="preserve"> </v>
      </c>
      <c r="K533" s="34" t="str">
        <f>IF(G533="Indigenous",H533," ")</f>
        <v xml:space="preserve"> </v>
      </c>
      <c r="L533" s="34" t="str">
        <f t="shared" si="221"/>
        <v xml:space="preserve"> </v>
      </c>
      <c r="M533" s="34" t="str">
        <f t="shared" si="216"/>
        <v xml:space="preserve"> </v>
      </c>
      <c r="N533" s="34" t="str">
        <f t="shared" si="217"/>
        <v xml:space="preserve"> </v>
      </c>
      <c r="O533" s="34" t="str">
        <f t="shared" si="225"/>
        <v xml:space="preserve"> </v>
      </c>
      <c r="P533" s="34"/>
      <c r="Q533" s="34" t="str">
        <f t="shared" si="222"/>
        <v xml:space="preserve"> </v>
      </c>
      <c r="R533" s="34">
        <f>IF(G533="Covid-19 Crisis Grant",H533," ")</f>
        <v>5000</v>
      </c>
      <c r="S533" s="34"/>
      <c r="T533" s="35">
        <f>SUM(I533:R533)</f>
        <v>5000</v>
      </c>
    </row>
    <row r="534" spans="1:20" s="39" customFormat="1" x14ac:dyDescent="0.3">
      <c r="A534" s="36"/>
      <c r="B534" s="31"/>
      <c r="C534" s="37"/>
      <c r="D534" s="38"/>
      <c r="E534" s="31" t="s">
        <v>1</v>
      </c>
      <c r="F534" s="31" t="s">
        <v>2</v>
      </c>
      <c r="G534" s="32" t="s">
        <v>408</v>
      </c>
      <c r="H534" s="33">
        <v>12374</v>
      </c>
      <c r="I534" s="34" t="str">
        <f t="shared" si="224"/>
        <v xml:space="preserve"> </v>
      </c>
      <c r="J534" s="34" t="str">
        <f>IF(G534="Ethnic",H534," ")</f>
        <v xml:space="preserve"> </v>
      </c>
      <c r="K534" s="34" t="str">
        <f>IF(G534="Indigenous",H534," ")</f>
        <v xml:space="preserve"> </v>
      </c>
      <c r="L534" s="34" t="str">
        <f t="shared" si="221"/>
        <v xml:space="preserve"> </v>
      </c>
      <c r="M534" s="34" t="str">
        <f t="shared" si="216"/>
        <v xml:space="preserve"> </v>
      </c>
      <c r="N534" s="34" t="str">
        <f t="shared" si="217"/>
        <v xml:space="preserve"> </v>
      </c>
      <c r="O534" s="34" t="str">
        <f t="shared" si="225"/>
        <v xml:space="preserve"> </v>
      </c>
      <c r="P534" s="34"/>
      <c r="Q534" s="34" t="str">
        <f t="shared" si="222"/>
        <v xml:space="preserve"> </v>
      </c>
      <c r="R534" s="34">
        <f>IF(G534="Covid-19 Crisis Grant",H534," ")</f>
        <v>12374</v>
      </c>
      <c r="S534" s="34"/>
      <c r="T534" s="35">
        <f>SUM(I534:R534)</f>
        <v>12374</v>
      </c>
    </row>
    <row r="535" spans="1:20" s="39" customFormat="1" x14ac:dyDescent="0.3">
      <c r="A535" s="36"/>
      <c r="B535" s="31" t="s">
        <v>334</v>
      </c>
      <c r="C535" s="37" t="s">
        <v>335</v>
      </c>
      <c r="D535" s="38" t="s">
        <v>272</v>
      </c>
      <c r="E535" s="31" t="s">
        <v>5</v>
      </c>
      <c r="F535" s="31" t="s">
        <v>2</v>
      </c>
      <c r="G535" s="32" t="s">
        <v>408</v>
      </c>
      <c r="H535" s="33">
        <v>8000</v>
      </c>
      <c r="I535" s="34" t="str">
        <f t="shared" si="224"/>
        <v xml:space="preserve"> </v>
      </c>
      <c r="J535" s="34" t="str">
        <f>IF(G535="Ethnic",H535," ")</f>
        <v xml:space="preserve"> </v>
      </c>
      <c r="K535" s="34" t="str">
        <f>IF(G535="Indigenous",H535," ")</f>
        <v xml:space="preserve"> </v>
      </c>
      <c r="L535" s="34" t="str">
        <f t="shared" si="221"/>
        <v xml:space="preserve"> </v>
      </c>
      <c r="M535" s="34" t="str">
        <f t="shared" si="216"/>
        <v xml:space="preserve"> </v>
      </c>
      <c r="N535" s="34" t="str">
        <f t="shared" si="217"/>
        <v xml:space="preserve"> </v>
      </c>
      <c r="O535" s="34" t="str">
        <f t="shared" si="225"/>
        <v xml:space="preserve"> </v>
      </c>
      <c r="P535" s="34"/>
      <c r="Q535" s="34" t="str">
        <f t="shared" si="222"/>
        <v xml:space="preserve"> </v>
      </c>
      <c r="R535" s="34">
        <f>IF(G535="Covid-19 Crisis Grant",H535," ")</f>
        <v>8000</v>
      </c>
      <c r="S535" s="34"/>
      <c r="T535" s="35">
        <f>SUM(I535:R535)</f>
        <v>8000</v>
      </c>
    </row>
    <row r="536" spans="1:20" s="39" customFormat="1" ht="41.4" x14ac:dyDescent="0.3">
      <c r="A536" s="40"/>
      <c r="B536" s="31" t="s">
        <v>336</v>
      </c>
      <c r="C536" s="37" t="s">
        <v>337</v>
      </c>
      <c r="D536" s="38" t="s">
        <v>272</v>
      </c>
      <c r="E536" s="31" t="s">
        <v>9</v>
      </c>
      <c r="F536" s="31" t="s">
        <v>530</v>
      </c>
      <c r="G536" s="32" t="s">
        <v>391</v>
      </c>
      <c r="H536" s="33">
        <v>15000</v>
      </c>
      <c r="I536" s="34">
        <f t="shared" si="224"/>
        <v>15000</v>
      </c>
      <c r="J536" s="34" t="str">
        <f>IF(G536="Ethnic D&amp;O",H536," ")</f>
        <v xml:space="preserve"> </v>
      </c>
      <c r="K536" s="34" t="str">
        <f>IF(G536="Indigenous D&amp;O",H536," ")</f>
        <v xml:space="preserve"> </v>
      </c>
      <c r="L536" s="34" t="str">
        <f t="shared" si="221"/>
        <v xml:space="preserve"> </v>
      </c>
      <c r="M536" s="34" t="str">
        <f t="shared" si="216"/>
        <v xml:space="preserve"> </v>
      </c>
      <c r="N536" s="34" t="str">
        <f t="shared" si="217"/>
        <v xml:space="preserve"> </v>
      </c>
      <c r="O536" s="34" t="str">
        <f t="shared" si="225"/>
        <v xml:space="preserve"> </v>
      </c>
      <c r="P536" s="34"/>
      <c r="Q536" s="34" t="str">
        <f t="shared" si="222"/>
        <v xml:space="preserve"> </v>
      </c>
      <c r="R536" s="34"/>
      <c r="S536" s="34"/>
      <c r="T536" s="35">
        <f>H536</f>
        <v>15000</v>
      </c>
    </row>
    <row r="537" spans="1:20" s="39" customFormat="1" x14ac:dyDescent="0.3">
      <c r="A537" s="36"/>
      <c r="B537" s="31"/>
      <c r="C537" s="37"/>
      <c r="D537" s="38"/>
      <c r="E537" s="31" t="s">
        <v>5</v>
      </c>
      <c r="F537" s="31" t="s">
        <v>2</v>
      </c>
      <c r="G537" s="32" t="s">
        <v>408</v>
      </c>
      <c r="H537" s="33">
        <v>25000</v>
      </c>
      <c r="I537" s="34" t="str">
        <f t="shared" si="224"/>
        <v xml:space="preserve"> </v>
      </c>
      <c r="J537" s="34" t="str">
        <f>IF(G537="Ethnic",H537," ")</f>
        <v xml:space="preserve"> </v>
      </c>
      <c r="K537" s="34" t="str">
        <f>IF(G537="Indigenous",H537," ")</f>
        <v xml:space="preserve"> </v>
      </c>
      <c r="L537" s="34" t="str">
        <f t="shared" si="221"/>
        <v xml:space="preserve"> </v>
      </c>
      <c r="M537" s="34" t="str">
        <f t="shared" si="216"/>
        <v xml:space="preserve"> </v>
      </c>
      <c r="N537" s="34" t="str">
        <f t="shared" si="217"/>
        <v xml:space="preserve"> </v>
      </c>
      <c r="O537" s="34" t="str">
        <f t="shared" si="225"/>
        <v xml:space="preserve"> </v>
      </c>
      <c r="P537" s="34"/>
      <c r="Q537" s="34" t="str">
        <f t="shared" si="222"/>
        <v xml:space="preserve"> </v>
      </c>
      <c r="R537" s="34">
        <f>IF(G537="Covid-19 Crisis Grant",H537," ")</f>
        <v>25000</v>
      </c>
      <c r="S537" s="34"/>
      <c r="T537" s="35">
        <f>SUM(I537:R537)</f>
        <v>25000</v>
      </c>
    </row>
    <row r="538" spans="1:20" s="39" customFormat="1" ht="27.6" x14ac:dyDescent="0.3">
      <c r="A538" s="36"/>
      <c r="B538" s="31" t="s">
        <v>531</v>
      </c>
      <c r="C538" s="37" t="s">
        <v>339</v>
      </c>
      <c r="D538" s="38" t="s">
        <v>272</v>
      </c>
      <c r="E538" s="31" t="s">
        <v>5</v>
      </c>
      <c r="F538" s="31" t="s">
        <v>2</v>
      </c>
      <c r="G538" s="32" t="s">
        <v>408</v>
      </c>
      <c r="H538" s="33">
        <v>5183</v>
      </c>
      <c r="I538" s="34" t="str">
        <f t="shared" si="224"/>
        <v xml:space="preserve"> </v>
      </c>
      <c r="J538" s="34" t="str">
        <f>IF(G538="Ethnic",H538," ")</f>
        <v xml:space="preserve"> </v>
      </c>
      <c r="K538" s="34" t="str">
        <f>IF(G538="Indigenous",H538," ")</f>
        <v xml:space="preserve"> </v>
      </c>
      <c r="L538" s="34" t="str">
        <f t="shared" si="221"/>
        <v xml:space="preserve"> </v>
      </c>
      <c r="M538" s="34" t="str">
        <f t="shared" si="216"/>
        <v xml:space="preserve"> </v>
      </c>
      <c r="N538" s="34" t="str">
        <f t="shared" si="217"/>
        <v xml:space="preserve"> </v>
      </c>
      <c r="O538" s="34" t="str">
        <f t="shared" si="225"/>
        <v xml:space="preserve"> </v>
      </c>
      <c r="P538" s="34"/>
      <c r="Q538" s="34" t="str">
        <f t="shared" si="222"/>
        <v xml:space="preserve"> </v>
      </c>
      <c r="R538" s="34">
        <f>IF(G538="Covid-19 Crisis Grant",H538," ")</f>
        <v>5183</v>
      </c>
      <c r="S538" s="34"/>
      <c r="T538" s="35">
        <f>SUM(I538:R538)</f>
        <v>5183</v>
      </c>
    </row>
    <row r="539" spans="1:20" s="39" customFormat="1" ht="27.6" x14ac:dyDescent="0.3">
      <c r="A539" s="36"/>
      <c r="B539" s="31" t="s">
        <v>532</v>
      </c>
      <c r="C539" s="37" t="s">
        <v>348</v>
      </c>
      <c r="D539" s="38" t="s">
        <v>272</v>
      </c>
      <c r="E539" s="31" t="s">
        <v>5</v>
      </c>
      <c r="F539" s="31" t="s">
        <v>2</v>
      </c>
      <c r="G539" s="32" t="s">
        <v>65</v>
      </c>
      <c r="H539" s="33">
        <v>5000</v>
      </c>
      <c r="I539" s="34" t="str">
        <f t="shared" si="224"/>
        <v xml:space="preserve"> </v>
      </c>
      <c r="J539" s="34" t="str">
        <f>IF(G539="Ethnic",H539," ")</f>
        <v xml:space="preserve"> </v>
      </c>
      <c r="K539" s="34">
        <f>IF(G539="Indigenous",H539," ")</f>
        <v>5000</v>
      </c>
      <c r="L539" s="34" t="str">
        <f t="shared" si="221"/>
        <v xml:space="preserve"> </v>
      </c>
      <c r="M539" s="34" t="str">
        <f t="shared" si="216"/>
        <v xml:space="preserve"> </v>
      </c>
      <c r="N539" s="34" t="str">
        <f t="shared" si="217"/>
        <v xml:space="preserve"> </v>
      </c>
      <c r="O539" s="34" t="str">
        <f t="shared" si="225"/>
        <v xml:space="preserve"> </v>
      </c>
      <c r="P539" s="34"/>
      <c r="Q539" s="34" t="str">
        <f t="shared" si="222"/>
        <v xml:space="preserve"> </v>
      </c>
      <c r="R539" s="34" t="str">
        <f>IF(G539="Covid-19 Crisis Grant",H539," ")</f>
        <v xml:space="preserve"> </v>
      </c>
      <c r="S539" s="34"/>
      <c r="T539" s="35">
        <f>SUM(I539:R539)</f>
        <v>5000</v>
      </c>
    </row>
    <row r="540" spans="1:20" s="39" customFormat="1" x14ac:dyDescent="0.3">
      <c r="A540" s="36"/>
      <c r="B540" s="31"/>
      <c r="C540" s="37"/>
      <c r="D540" s="38"/>
      <c r="E540" s="31" t="s">
        <v>1</v>
      </c>
      <c r="F540" s="31" t="s">
        <v>2</v>
      </c>
      <c r="G540" s="32" t="s">
        <v>408</v>
      </c>
      <c r="H540" s="33">
        <v>18706</v>
      </c>
      <c r="I540" s="34" t="str">
        <f t="shared" si="224"/>
        <v xml:space="preserve"> </v>
      </c>
      <c r="J540" s="34" t="str">
        <f>IF(G540="Ethnic",H540," ")</f>
        <v xml:space="preserve"> </v>
      </c>
      <c r="K540" s="34">
        <v>15303</v>
      </c>
      <c r="L540" s="34" t="str">
        <f t="shared" si="221"/>
        <v xml:space="preserve"> </v>
      </c>
      <c r="M540" s="34" t="str">
        <f t="shared" si="216"/>
        <v xml:space="preserve"> </v>
      </c>
      <c r="N540" s="34" t="str">
        <f t="shared" si="217"/>
        <v xml:space="preserve"> </v>
      </c>
      <c r="O540" s="34" t="str">
        <f t="shared" si="225"/>
        <v xml:space="preserve"> </v>
      </c>
      <c r="P540" s="34"/>
      <c r="Q540" s="34" t="str">
        <f t="shared" si="222"/>
        <v xml:space="preserve"> </v>
      </c>
      <c r="R540" s="34">
        <v>3403</v>
      </c>
      <c r="S540" s="34"/>
      <c r="T540" s="35">
        <f>SUM(I540:R540)</f>
        <v>18706</v>
      </c>
    </row>
    <row r="541" spans="1:20" s="39" customFormat="1" ht="27.6" x14ac:dyDescent="0.3">
      <c r="A541" s="40"/>
      <c r="B541" s="31" t="s">
        <v>353</v>
      </c>
      <c r="C541" s="37" t="s">
        <v>354</v>
      </c>
      <c r="D541" s="38" t="s">
        <v>272</v>
      </c>
      <c r="E541" s="31" t="s">
        <v>9</v>
      </c>
      <c r="F541" s="31" t="s">
        <v>533</v>
      </c>
      <c r="G541" s="32" t="s">
        <v>392</v>
      </c>
      <c r="H541" s="33">
        <v>32210</v>
      </c>
      <c r="I541" s="34">
        <v>31250</v>
      </c>
      <c r="J541" s="34" t="str">
        <f>IF(G541="Ethnic D&amp;O",H541," ")</f>
        <v xml:space="preserve"> </v>
      </c>
      <c r="K541" s="34">
        <v>960</v>
      </c>
      <c r="L541" s="34" t="str">
        <f t="shared" si="221"/>
        <v xml:space="preserve"> </v>
      </c>
      <c r="M541" s="34" t="str">
        <f t="shared" si="216"/>
        <v xml:space="preserve"> </v>
      </c>
      <c r="N541" s="34" t="str">
        <f t="shared" si="217"/>
        <v xml:space="preserve"> </v>
      </c>
      <c r="O541" s="34" t="str">
        <f t="shared" si="225"/>
        <v xml:space="preserve"> </v>
      </c>
      <c r="P541" s="34"/>
      <c r="Q541" s="34" t="str">
        <f t="shared" si="222"/>
        <v xml:space="preserve"> </v>
      </c>
      <c r="R541" s="34"/>
      <c r="S541" s="34"/>
      <c r="T541" s="35">
        <f>H541</f>
        <v>32210</v>
      </c>
    </row>
    <row r="542" spans="1:20" s="39" customFormat="1" ht="27.6" x14ac:dyDescent="0.3">
      <c r="A542" s="36"/>
      <c r="B542" s="31"/>
      <c r="C542" s="37"/>
      <c r="D542" s="38" t="s">
        <v>272</v>
      </c>
      <c r="E542" s="31" t="s">
        <v>25</v>
      </c>
      <c r="F542" s="31" t="s">
        <v>534</v>
      </c>
      <c r="G542" s="32" t="s">
        <v>398</v>
      </c>
      <c r="H542" s="33">
        <v>11973</v>
      </c>
      <c r="I542" s="34" t="str">
        <f t="shared" si="224"/>
        <v xml:space="preserve"> </v>
      </c>
      <c r="J542" s="34" t="str">
        <f>IF(G542="Ethnic Content",H542," ")</f>
        <v xml:space="preserve"> </v>
      </c>
      <c r="K542" s="34" t="str">
        <f>IF(G542="Indigenous Content",H542," ")</f>
        <v xml:space="preserve"> </v>
      </c>
      <c r="L542" s="34" t="str">
        <f>IF(G542="RPH Content",H542," ")</f>
        <v xml:space="preserve"> </v>
      </c>
      <c r="M542" s="34" t="str">
        <f t="shared" si="216"/>
        <v xml:space="preserve"> </v>
      </c>
      <c r="N542" s="34" t="str">
        <f t="shared" si="217"/>
        <v xml:space="preserve"> </v>
      </c>
      <c r="O542" s="34" t="str">
        <f t="shared" si="225"/>
        <v xml:space="preserve"> </v>
      </c>
      <c r="P542" s="34"/>
      <c r="Q542" s="34">
        <f>IF(G542="General Content",H542," ")</f>
        <v>11973</v>
      </c>
      <c r="R542" s="34"/>
      <c r="S542" s="34"/>
      <c r="T542" s="41">
        <f t="shared" ref="T542:T547" si="226">SUM(I542:R542)</f>
        <v>11973</v>
      </c>
    </row>
    <row r="543" spans="1:20" s="39" customFormat="1" x14ac:dyDescent="0.3">
      <c r="A543" s="36"/>
      <c r="B543" s="31"/>
      <c r="C543" s="37"/>
      <c r="D543" s="38" t="s">
        <v>272</v>
      </c>
      <c r="E543" s="31" t="s">
        <v>5</v>
      </c>
      <c r="F543" s="31" t="s">
        <v>2</v>
      </c>
      <c r="G543" s="32" t="s">
        <v>65</v>
      </c>
      <c r="H543" s="33">
        <v>5000</v>
      </c>
      <c r="I543" s="34" t="str">
        <f t="shared" si="224"/>
        <v xml:space="preserve"> </v>
      </c>
      <c r="J543" s="34" t="str">
        <f>IF(G543="Ethnic",H543," ")</f>
        <v xml:space="preserve"> </v>
      </c>
      <c r="K543" s="34">
        <f>IF(G543="Indigenous",H543," ")</f>
        <v>5000</v>
      </c>
      <c r="L543" s="34" t="str">
        <f>IF(G543="RPH",H543," ")</f>
        <v xml:space="preserve"> </v>
      </c>
      <c r="M543" s="34" t="str">
        <f t="shared" si="216"/>
        <v xml:space="preserve"> </v>
      </c>
      <c r="N543" s="34" t="str">
        <f t="shared" si="217"/>
        <v xml:space="preserve"> </v>
      </c>
      <c r="O543" s="34" t="str">
        <f t="shared" si="225"/>
        <v xml:space="preserve"> </v>
      </c>
      <c r="P543" s="34"/>
      <c r="Q543" s="34" t="str">
        <f>IF(G543="General D&amp;O",H543," ")</f>
        <v xml:space="preserve"> </v>
      </c>
      <c r="R543" s="34" t="str">
        <f>IF(G543="Covid-19 Crisis Grant",H543," ")</f>
        <v xml:space="preserve"> </v>
      </c>
      <c r="S543" s="34"/>
      <c r="T543" s="35">
        <f t="shared" si="226"/>
        <v>5000</v>
      </c>
    </row>
    <row r="544" spans="1:20" s="39" customFormat="1" ht="27.6" x14ac:dyDescent="0.3">
      <c r="A544" s="36"/>
      <c r="B544" s="31" t="s">
        <v>361</v>
      </c>
      <c r="C544" s="37" t="s">
        <v>278</v>
      </c>
      <c r="D544" s="38" t="s">
        <v>272</v>
      </c>
      <c r="E544" s="31" t="s">
        <v>12</v>
      </c>
      <c r="F544" s="31" t="s">
        <v>538</v>
      </c>
      <c r="G544" s="32" t="s">
        <v>399</v>
      </c>
      <c r="H544" s="33">
        <v>71044</v>
      </c>
      <c r="I544" s="34" t="str">
        <f t="shared" si="224"/>
        <v xml:space="preserve"> </v>
      </c>
      <c r="J544" s="34" t="str">
        <f>IF(G544="Ethnic Content",H544," ")</f>
        <v xml:space="preserve"> </v>
      </c>
      <c r="K544" s="34">
        <f>IF(G544="Indigenous Content",H544," ")</f>
        <v>71044</v>
      </c>
      <c r="L544" s="34" t="str">
        <f>IF(G544="RPH Content",H544," ")</f>
        <v xml:space="preserve"> </v>
      </c>
      <c r="M544" s="34" t="str">
        <f t="shared" si="216"/>
        <v xml:space="preserve"> </v>
      </c>
      <c r="N544" s="34" t="str">
        <f t="shared" si="217"/>
        <v xml:space="preserve"> </v>
      </c>
      <c r="O544" s="34" t="str">
        <f t="shared" si="225"/>
        <v xml:space="preserve"> </v>
      </c>
      <c r="P544" s="34"/>
      <c r="Q544" s="34" t="str">
        <f>IF(G544="General Content",H544," ")</f>
        <v xml:space="preserve"> </v>
      </c>
      <c r="R544" s="34"/>
      <c r="S544" s="34"/>
      <c r="T544" s="41">
        <f t="shared" si="226"/>
        <v>71044</v>
      </c>
    </row>
    <row r="545" spans="1:20" s="39" customFormat="1" x14ac:dyDescent="0.3">
      <c r="A545" s="36"/>
      <c r="B545" s="31" t="s">
        <v>389</v>
      </c>
      <c r="C545" s="37" t="s">
        <v>273</v>
      </c>
      <c r="D545" s="38" t="s">
        <v>272</v>
      </c>
      <c r="E545" s="31" t="s">
        <v>5</v>
      </c>
      <c r="F545" s="31" t="s">
        <v>2</v>
      </c>
      <c r="G545" s="32" t="s">
        <v>408</v>
      </c>
      <c r="H545" s="33">
        <v>5000</v>
      </c>
      <c r="I545" s="34" t="str">
        <f t="shared" si="224"/>
        <v xml:space="preserve"> </v>
      </c>
      <c r="J545" s="34" t="str">
        <f>IF(G545="Ethnic",H545," ")</f>
        <v xml:space="preserve"> </v>
      </c>
      <c r="K545" s="34" t="str">
        <f>IF(G545="Indigenous",H545," ")</f>
        <v xml:space="preserve"> </v>
      </c>
      <c r="L545" s="34" t="str">
        <f>IF(G545="RPH",H545," ")</f>
        <v xml:space="preserve"> </v>
      </c>
      <c r="M545" s="34" t="str">
        <f t="shared" si="216"/>
        <v xml:space="preserve"> </v>
      </c>
      <c r="N545" s="34" t="str">
        <f t="shared" si="217"/>
        <v xml:space="preserve"> </v>
      </c>
      <c r="O545" s="34" t="str">
        <f t="shared" si="225"/>
        <v xml:space="preserve"> </v>
      </c>
      <c r="P545" s="34"/>
      <c r="Q545" s="34" t="str">
        <f>IF(G545="General D&amp;O",H545," ")</f>
        <v xml:space="preserve"> </v>
      </c>
      <c r="R545" s="34">
        <f>IF(G545="Covid-19 Crisis Grant",H545," ")</f>
        <v>5000</v>
      </c>
      <c r="S545" s="34"/>
      <c r="T545" s="35">
        <f t="shared" si="226"/>
        <v>5000</v>
      </c>
    </row>
    <row r="546" spans="1:20" x14ac:dyDescent="0.3">
      <c r="B546" s="8"/>
      <c r="C546" s="9"/>
      <c r="D546" s="7"/>
      <c r="E546" s="8" t="s">
        <v>1</v>
      </c>
      <c r="F546" s="8" t="s">
        <v>2</v>
      </c>
      <c r="G546" s="10" t="s">
        <v>408</v>
      </c>
      <c r="H546" s="11">
        <v>2900</v>
      </c>
      <c r="I546" s="24" t="str">
        <f t="shared" si="224"/>
        <v xml:space="preserve"> </v>
      </c>
      <c r="J546" s="24" t="str">
        <f>IF(G546="Ethnic",H546," ")</f>
        <v xml:space="preserve"> </v>
      </c>
      <c r="K546" s="24" t="str">
        <f>IF(G546="Indigenous",H546," ")</f>
        <v xml:space="preserve"> </v>
      </c>
      <c r="L546" s="24" t="str">
        <f>IF(G546="RPH",H546," ")</f>
        <v xml:space="preserve"> </v>
      </c>
      <c r="M546" s="24" t="str">
        <f t="shared" si="216"/>
        <v xml:space="preserve"> </v>
      </c>
      <c r="N546" s="24" t="str">
        <f t="shared" si="217"/>
        <v xml:space="preserve"> </v>
      </c>
      <c r="O546" s="24" t="str">
        <f t="shared" si="225"/>
        <v xml:space="preserve"> </v>
      </c>
      <c r="P546" s="24"/>
      <c r="Q546" s="24" t="str">
        <f>IF(G546="General D&amp;O",H546," ")</f>
        <v xml:space="preserve"> </v>
      </c>
      <c r="R546" s="24">
        <f>IF(G546="Covid-19 Crisis Grant",H546," ")</f>
        <v>2900</v>
      </c>
      <c r="S546" s="24"/>
      <c r="T546" s="25">
        <f t="shared" si="226"/>
        <v>2900</v>
      </c>
    </row>
    <row r="547" spans="1:20" x14ac:dyDescent="0.3">
      <c r="B547" s="8" t="s">
        <v>283</v>
      </c>
      <c r="C547" s="9" t="s">
        <v>284</v>
      </c>
      <c r="D547" s="7" t="s">
        <v>272</v>
      </c>
      <c r="E547" s="8" t="s">
        <v>5</v>
      </c>
      <c r="F547" s="8" t="s">
        <v>2</v>
      </c>
      <c r="G547" s="10" t="s">
        <v>408</v>
      </c>
      <c r="H547" s="11">
        <v>5000</v>
      </c>
      <c r="I547" s="24" t="str">
        <f t="shared" si="224"/>
        <v xml:space="preserve"> </v>
      </c>
      <c r="J547" s="24" t="str">
        <f>IF(G547="Ethnic",H547," ")</f>
        <v xml:space="preserve"> </v>
      </c>
      <c r="K547" s="24" t="str">
        <f>IF(G547="Indigenous",H547," ")</f>
        <v xml:space="preserve"> </v>
      </c>
      <c r="L547" s="24" t="str">
        <f>IF(G547="RPH",H547," ")</f>
        <v xml:space="preserve"> </v>
      </c>
      <c r="M547" s="24" t="str">
        <f t="shared" si="216"/>
        <v xml:space="preserve"> </v>
      </c>
      <c r="N547" s="24" t="str">
        <f t="shared" si="217"/>
        <v xml:space="preserve"> </v>
      </c>
      <c r="O547" s="24" t="str">
        <f t="shared" si="225"/>
        <v xml:space="preserve"> </v>
      </c>
      <c r="P547" s="24"/>
      <c r="Q547" s="24" t="str">
        <f>IF(G547="General D&amp;O",H547," ")</f>
        <v xml:space="preserve"> </v>
      </c>
      <c r="R547" s="24">
        <f>IF(G547="Covid-19 Crisis Grant",H547," ")</f>
        <v>5000</v>
      </c>
      <c r="S547" s="24"/>
      <c r="T547" s="25">
        <f t="shared" si="226"/>
        <v>5000</v>
      </c>
    </row>
    <row r="548" spans="1:20" s="3" customFormat="1" x14ac:dyDescent="0.3">
      <c r="A548" s="12"/>
      <c r="B548" s="12"/>
      <c r="C548" s="14"/>
      <c r="D548" s="12"/>
      <c r="E548" s="14"/>
      <c r="F548" s="14"/>
      <c r="G548" s="14"/>
      <c r="H548" s="15">
        <f t="shared" ref="H548:T548" si="227">SUM(H5:H547)</f>
        <v>20486076</v>
      </c>
      <c r="I548" s="27">
        <f t="shared" si="227"/>
        <v>1216855</v>
      </c>
      <c r="J548" s="27">
        <f t="shared" si="227"/>
        <v>3873114</v>
      </c>
      <c r="K548" s="27">
        <f t="shared" si="227"/>
        <v>1280536</v>
      </c>
      <c r="L548" s="27">
        <f t="shared" si="227"/>
        <v>740244</v>
      </c>
      <c r="M548" s="27">
        <f t="shared" si="227"/>
        <v>471286</v>
      </c>
      <c r="N548" s="27">
        <f t="shared" si="227"/>
        <v>523811</v>
      </c>
      <c r="O548" s="27">
        <f t="shared" si="227"/>
        <v>503054</v>
      </c>
      <c r="P548" s="27">
        <f t="shared" si="227"/>
        <v>260786</v>
      </c>
      <c r="Q548" s="27">
        <f t="shared" si="227"/>
        <v>2459497</v>
      </c>
      <c r="R548" s="27">
        <f t="shared" si="227"/>
        <v>2230859</v>
      </c>
      <c r="S548" s="27">
        <f t="shared" si="227"/>
        <v>6859244</v>
      </c>
      <c r="T548" s="27">
        <f t="shared" si="227"/>
        <v>20486076</v>
      </c>
    </row>
  </sheetData>
  <autoFilter ref="A4:T548" xr:uid="{00000000-0001-0000-0200-000000000000}">
    <sortState xmlns:xlrd2="http://schemas.microsoft.com/office/spreadsheetml/2017/richdata2" ref="A5:T548">
      <sortCondition ref="D4:D548"/>
    </sortState>
  </autoFilter>
  <mergeCells count="2">
    <mergeCell ref="C1:T1"/>
    <mergeCell ref="I2:Q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8CA51E83F56D4BA3656DDFC92947A5" ma:contentTypeVersion="12" ma:contentTypeDescription="Create a new document." ma:contentTypeScope="" ma:versionID="1d535e2ffbc52de4f0104a33ca75d2ba">
  <xsd:schema xmlns:xsd="http://www.w3.org/2001/XMLSchema" xmlns:xs="http://www.w3.org/2001/XMLSchema" xmlns:p="http://schemas.microsoft.com/office/2006/metadata/properties" xmlns:ns2="1588e857-b7f9-4626-af9f-0af0ac668ce9" xmlns:ns3="cb139596-0b16-40ba-8a6f-7225b1e83fe1" targetNamespace="http://schemas.microsoft.com/office/2006/metadata/properties" ma:root="true" ma:fieldsID="8b17a693b0dc1613b301109eb8f6065f" ns2:_="" ns3:_="">
    <xsd:import namespace="1588e857-b7f9-4626-af9f-0af0ac668ce9"/>
    <xsd:import namespace="cb139596-0b16-40ba-8a6f-7225b1e83f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8e857-b7f9-4626-af9f-0af0ac668c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39596-0b16-40ba-8a6f-7225b1e83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b139596-0b16-40ba-8a6f-7225b1e83fe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56C240D-0202-4A75-AD85-D7D3F52C79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C1B79E-776B-4D33-A37F-83B4F59AB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88e857-b7f9-4626-af9f-0af0ac668ce9"/>
    <ds:schemaRef ds:uri="cb139596-0b16-40ba-8a6f-7225b1e83f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E93016-2C75-480E-A913-D19E86A031EC}">
  <ds:schemaRefs>
    <ds:schemaRef ds:uri="cb139596-0b16-40ba-8a6f-7225b1e83fe1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1588e857-b7f9-4626-af9f-0af0ac668ce9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Grants list 2020-21</vt:lpstr>
    </vt:vector>
  </TitlesOfParts>
  <Manager/>
  <Company>Our Community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Philippa Costigan</dc:creator>
  <cp:keywords/>
  <dc:description/>
  <cp:lastModifiedBy>Philippa Costigan</cp:lastModifiedBy>
  <cp:revision/>
  <dcterms:created xsi:type="dcterms:W3CDTF">2021-07-05T22:16:00Z</dcterms:created>
  <dcterms:modified xsi:type="dcterms:W3CDTF">2021-12-23T06:26:32Z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0x0101004F8CA51E83F56D4BA3656DDFC92947A5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</Properties>
</file>