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mbf.sharepoint.com/sites/Communications/Shared Documents/Publications/Annual Report/CBF Annual Report 2019/Data/"/>
    </mc:Choice>
  </mc:AlternateContent>
  <xr:revisionPtr revIDLastSave="0" documentId="8_{240672B1-745E-4C83-8061-9DAD8BB49F49}" xr6:coauthVersionLast="45" xr6:coauthVersionMax="45" xr10:uidLastSave="{00000000-0000-0000-0000-000000000000}"/>
  <bookViews>
    <workbookView xWindow="29655" yWindow="690" windowWidth="26745" windowHeight="14070" xr2:uid="{9501A247-2C32-4678-80C3-F891F14B0F3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04" i="1" l="1"/>
  <c r="O303" i="1"/>
  <c r="O302" i="1"/>
  <c r="Z301" i="1"/>
  <c r="Y301" i="1"/>
  <c r="X301" i="1"/>
  <c r="U301" i="1"/>
  <c r="O301" i="1"/>
  <c r="O300" i="1"/>
  <c r="O299" i="1"/>
  <c r="S297" i="1"/>
  <c r="Z297" i="1" s="1"/>
  <c r="O297" i="1"/>
  <c r="V296" i="1"/>
  <c r="Z296" i="1" s="1"/>
  <c r="O296" i="1"/>
  <c r="X295" i="1"/>
  <c r="T295" i="1"/>
  <c r="Z295" i="1" s="1"/>
  <c r="O295" i="1"/>
  <c r="O294" i="1"/>
  <c r="O293" i="1"/>
  <c r="O292" i="1"/>
  <c r="Z291" i="1"/>
  <c r="V291" i="1"/>
  <c r="O291" i="1"/>
  <c r="O290" i="1"/>
  <c r="O289" i="1"/>
  <c r="O288" i="1"/>
  <c r="X287" i="1"/>
  <c r="P287" i="1"/>
  <c r="Z287" i="1" s="1"/>
  <c r="O287" i="1"/>
  <c r="X286" i="1"/>
  <c r="P286" i="1"/>
  <c r="Z286" i="1" s="1"/>
  <c r="O285" i="1"/>
  <c r="O284" i="1"/>
  <c r="O283" i="1"/>
  <c r="X282" i="1"/>
  <c r="Z282" i="1" s="1"/>
  <c r="O282" i="1"/>
  <c r="O281" i="1"/>
  <c r="O279" i="1"/>
  <c r="Z278" i="1"/>
  <c r="Y278" i="1"/>
  <c r="O278" i="1"/>
  <c r="X277" i="1"/>
  <c r="Z277" i="1" s="1"/>
  <c r="O277" i="1"/>
  <c r="P276" i="1"/>
  <c r="Z276" i="1" s="1"/>
  <c r="O275" i="1"/>
  <c r="V274" i="1"/>
  <c r="O274" i="1"/>
  <c r="O273" i="1"/>
  <c r="T271" i="1"/>
  <c r="Z271" i="1" s="1"/>
  <c r="O271" i="1"/>
  <c r="U270" i="1"/>
  <c r="R270" i="1"/>
  <c r="O270" i="1"/>
  <c r="Z268" i="1"/>
  <c r="P268" i="1"/>
  <c r="O268" i="1"/>
  <c r="O267" i="1"/>
  <c r="Z266" i="1"/>
  <c r="P266" i="1"/>
  <c r="O266" i="1"/>
  <c r="O265" i="1"/>
  <c r="O264" i="1"/>
  <c r="X263" i="1"/>
  <c r="R263" i="1"/>
  <c r="O263" i="1"/>
  <c r="X262" i="1"/>
  <c r="Z262" i="1" s="1"/>
  <c r="O262" i="1"/>
  <c r="O260" i="1"/>
  <c r="S259" i="1"/>
  <c r="Z259" i="1" s="1"/>
  <c r="O258" i="1"/>
  <c r="Z257" i="1"/>
  <c r="T257" i="1"/>
  <c r="O257" i="1"/>
  <c r="O256" i="1"/>
  <c r="Z255" i="1"/>
  <c r="X255" i="1"/>
  <c r="O254" i="1"/>
  <c r="Z253" i="1"/>
  <c r="T253" i="1"/>
  <c r="O252" i="1"/>
  <c r="P251" i="1"/>
  <c r="Z251" i="1" s="1"/>
  <c r="O250" i="1"/>
  <c r="X249" i="1"/>
  <c r="Q249" i="1"/>
  <c r="O248" i="1"/>
  <c r="P247" i="1"/>
  <c r="Z247" i="1" s="1"/>
  <c r="O246" i="1"/>
  <c r="X245" i="1"/>
  <c r="Z245" i="1" s="1"/>
  <c r="O245" i="1"/>
  <c r="Z244" i="1"/>
  <c r="X244" i="1"/>
  <c r="O244" i="1"/>
  <c r="O243" i="1"/>
  <c r="Z242" i="1"/>
  <c r="W242" i="1"/>
  <c r="O241" i="1"/>
  <c r="O240" i="1"/>
  <c r="Z239" i="1"/>
  <c r="X239" i="1"/>
  <c r="O238" i="1"/>
  <c r="X237" i="1"/>
  <c r="Z237" i="1" s="1"/>
  <c r="U237" i="1"/>
  <c r="O237" i="1"/>
  <c r="X236" i="1"/>
  <c r="U236" i="1"/>
  <c r="P236" i="1"/>
  <c r="O235" i="1"/>
  <c r="X234" i="1"/>
  <c r="Z234" i="1" s="1"/>
  <c r="O233" i="1"/>
  <c r="X232" i="1"/>
  <c r="Q232" i="1"/>
  <c r="O231" i="1"/>
  <c r="X230" i="1"/>
  <c r="Z230" i="1" s="1"/>
  <c r="P230" i="1"/>
  <c r="O230" i="1"/>
  <c r="R229" i="1"/>
  <c r="Z229" i="1" s="1"/>
  <c r="O229" i="1"/>
  <c r="X228" i="1"/>
  <c r="Q228" i="1"/>
  <c r="Z228" i="1" s="1"/>
  <c r="O227" i="1"/>
  <c r="O226" i="1"/>
  <c r="X225" i="1"/>
  <c r="R225" i="1"/>
  <c r="O225" i="1"/>
  <c r="X224" i="1"/>
  <c r="Z224" i="1" s="1"/>
  <c r="R224" i="1"/>
  <c r="O224" i="1"/>
  <c r="X223" i="1"/>
  <c r="Z223" i="1" s="1"/>
  <c r="O222" i="1"/>
  <c r="X221" i="1"/>
  <c r="P221" i="1"/>
  <c r="Z221" i="1" s="1"/>
  <c r="O220" i="1"/>
  <c r="X218" i="1"/>
  <c r="S218" i="1"/>
  <c r="O218" i="1"/>
  <c r="X217" i="1"/>
  <c r="T217" i="1"/>
  <c r="O216" i="1"/>
  <c r="Q215" i="1"/>
  <c r="Z215" i="1" s="1"/>
  <c r="O214" i="1"/>
  <c r="Z213" i="1"/>
  <c r="T213" i="1"/>
  <c r="O212" i="1"/>
  <c r="Z211" i="1"/>
  <c r="P211" i="1"/>
  <c r="O211" i="1"/>
  <c r="X210" i="1"/>
  <c r="U210" i="1"/>
  <c r="O209" i="1"/>
  <c r="X208" i="1"/>
  <c r="Z208" i="1" s="1"/>
  <c r="O208" i="1"/>
  <c r="X207" i="1"/>
  <c r="P207" i="1"/>
  <c r="O206" i="1"/>
  <c r="X205" i="1"/>
  <c r="P205" i="1"/>
  <c r="Z205" i="1" s="1"/>
  <c r="O205" i="1"/>
  <c r="X204" i="1"/>
  <c r="P204" i="1"/>
  <c r="Z204" i="1" s="1"/>
  <c r="O203" i="1"/>
  <c r="R202" i="1"/>
  <c r="Z202" i="1" s="1"/>
  <c r="O202" i="1"/>
  <c r="O201" i="1"/>
  <c r="S200" i="1"/>
  <c r="Z200" i="1" s="1"/>
  <c r="O200" i="1"/>
  <c r="X199" i="1"/>
  <c r="Q199" i="1"/>
  <c r="Z199" i="1" s="1"/>
  <c r="O198" i="1"/>
  <c r="X196" i="1"/>
  <c r="Q196" i="1"/>
  <c r="O196" i="1"/>
  <c r="Z195" i="1"/>
  <c r="R195" i="1"/>
  <c r="O195" i="1"/>
  <c r="X194" i="1"/>
  <c r="Z194" i="1" s="1"/>
  <c r="O194" i="1"/>
  <c r="Q193" i="1"/>
  <c r="Z193" i="1" s="1"/>
  <c r="O192" i="1"/>
  <c r="Y191" i="1"/>
  <c r="X191" i="1"/>
  <c r="R191" i="1"/>
  <c r="O191" i="1"/>
  <c r="X189" i="1"/>
  <c r="P189" i="1"/>
  <c r="Z189" i="1" s="1"/>
  <c r="O189" i="1"/>
  <c r="Z188" i="1"/>
  <c r="X188" i="1"/>
  <c r="O187" i="1"/>
  <c r="X186" i="1"/>
  <c r="Z186" i="1" s="1"/>
  <c r="T186" i="1"/>
  <c r="O186" i="1"/>
  <c r="R185" i="1"/>
  <c r="Z185" i="1" s="1"/>
  <c r="O185" i="1"/>
  <c r="P184" i="1"/>
  <c r="Z184" i="1" s="1"/>
  <c r="O183" i="1"/>
  <c r="X182" i="1"/>
  <c r="W182" i="1"/>
  <c r="Z182" i="1" s="1"/>
  <c r="O182" i="1"/>
  <c r="X181" i="1"/>
  <c r="Z181" i="1" s="1"/>
  <c r="O181" i="1"/>
  <c r="X180" i="1"/>
  <c r="U180" i="1"/>
  <c r="Z180" i="1" s="1"/>
  <c r="O180" i="1"/>
  <c r="X179" i="1"/>
  <c r="U179" i="1"/>
  <c r="P179" i="1"/>
  <c r="Z179" i="1" s="1"/>
  <c r="O178" i="1"/>
  <c r="Y177" i="1"/>
  <c r="X177" i="1"/>
  <c r="Z177" i="1" s="1"/>
  <c r="O177" i="1"/>
  <c r="Z176" i="1"/>
  <c r="Y176" i="1"/>
  <c r="O176" i="1"/>
  <c r="Z175" i="1"/>
  <c r="X175" i="1"/>
  <c r="O175" i="1"/>
  <c r="X174" i="1"/>
  <c r="U174" i="1"/>
  <c r="O174" i="1"/>
  <c r="X173" i="1"/>
  <c r="P173" i="1"/>
  <c r="O173" i="1"/>
  <c r="X172" i="1"/>
  <c r="Z172" i="1" s="1"/>
  <c r="O172" i="1"/>
  <c r="P171" i="1"/>
  <c r="Z171" i="1" s="1"/>
  <c r="O170" i="1"/>
  <c r="Z169" i="1"/>
  <c r="U169" i="1"/>
  <c r="O169" i="1"/>
  <c r="Z168" i="1"/>
  <c r="P168" i="1"/>
  <c r="O167" i="1"/>
  <c r="X166" i="1"/>
  <c r="R166" i="1"/>
  <c r="O166" i="1"/>
  <c r="X165" i="1"/>
  <c r="Z165" i="1" s="1"/>
  <c r="O165" i="1"/>
  <c r="U164" i="1"/>
  <c r="P164" i="1"/>
  <c r="O164" i="1"/>
  <c r="Y163" i="1"/>
  <c r="X163" i="1"/>
  <c r="P163" i="1"/>
  <c r="O163" i="1"/>
  <c r="P162" i="1"/>
  <c r="Z162" i="1" s="1"/>
  <c r="O161" i="1"/>
  <c r="O160" i="1"/>
  <c r="X159" i="1"/>
  <c r="Z159" i="1" s="1"/>
  <c r="O159" i="1"/>
  <c r="Y158" i="1"/>
  <c r="Z158" i="1" s="1"/>
  <c r="O158" i="1"/>
  <c r="X157" i="1"/>
  <c r="Z157" i="1" s="1"/>
  <c r="O157" i="1"/>
  <c r="Y156" i="1"/>
  <c r="X156" i="1"/>
  <c r="Z156" i="1" s="1"/>
  <c r="O155" i="1"/>
  <c r="X154" i="1"/>
  <c r="P154" i="1"/>
  <c r="Z154" i="1" s="1"/>
  <c r="O153" i="1"/>
  <c r="Z152" i="1"/>
  <c r="Y152" i="1"/>
  <c r="O152" i="1"/>
  <c r="Q151" i="1"/>
  <c r="Z151" i="1" s="1"/>
  <c r="O150" i="1"/>
  <c r="Y148" i="1"/>
  <c r="X148" i="1"/>
  <c r="U148" i="1"/>
  <c r="R148" i="1"/>
  <c r="O148" i="1"/>
  <c r="Y147" i="1"/>
  <c r="Z147" i="1" s="1"/>
  <c r="Q147" i="1"/>
  <c r="O146" i="1"/>
  <c r="X145" i="1"/>
  <c r="Z145" i="1" s="1"/>
  <c r="Q145" i="1"/>
  <c r="O144" i="1"/>
  <c r="W143" i="1"/>
  <c r="Z143" i="1" s="1"/>
  <c r="O143" i="1"/>
  <c r="Q142" i="1"/>
  <c r="Z142" i="1" s="1"/>
  <c r="O141" i="1"/>
  <c r="X140" i="1"/>
  <c r="Q140" i="1"/>
  <c r="O139" i="1"/>
  <c r="Y138" i="1"/>
  <c r="X138" i="1"/>
  <c r="Z138" i="1" s="1"/>
  <c r="O138" i="1"/>
  <c r="X137" i="1"/>
  <c r="P137" i="1"/>
  <c r="Z137" i="1" s="1"/>
  <c r="O137" i="1"/>
  <c r="Y136" i="1"/>
  <c r="Z136" i="1" s="1"/>
  <c r="O136" i="1"/>
  <c r="Q135" i="1"/>
  <c r="Z135" i="1" s="1"/>
  <c r="O135" i="1"/>
  <c r="X134" i="1"/>
  <c r="Q134" i="1"/>
  <c r="Z134" i="1" s="1"/>
  <c r="O133" i="1"/>
  <c r="Q132" i="1"/>
  <c r="Z132" i="1" s="1"/>
  <c r="O132" i="1"/>
  <c r="Y131" i="1"/>
  <c r="Z131" i="1" s="1"/>
  <c r="Q131" i="1"/>
  <c r="O130" i="1"/>
  <c r="R129" i="1"/>
  <c r="Z129" i="1" s="1"/>
  <c r="O129" i="1"/>
  <c r="X128" i="1"/>
  <c r="Q128" i="1"/>
  <c r="Z128" i="1" s="1"/>
  <c r="O127" i="1"/>
  <c r="Q126" i="1"/>
  <c r="Z126" i="1" s="1"/>
  <c r="O125" i="1"/>
  <c r="Y124" i="1"/>
  <c r="Q124" i="1"/>
  <c r="Z124" i="1" s="1"/>
  <c r="O123" i="1"/>
  <c r="X122" i="1"/>
  <c r="Z122" i="1" s="1"/>
  <c r="O121" i="1"/>
  <c r="Z120" i="1"/>
  <c r="X120" i="1"/>
  <c r="O120" i="1"/>
  <c r="X119" i="1"/>
  <c r="Z119" i="1" s="1"/>
  <c r="P119" i="1"/>
  <c r="O118" i="1"/>
  <c r="X117" i="1"/>
  <c r="P117" i="1"/>
  <c r="O116" i="1"/>
  <c r="X115" i="1"/>
  <c r="T115" i="1"/>
  <c r="O115" i="1"/>
  <c r="Q114" i="1"/>
  <c r="Z114" i="1" s="1"/>
  <c r="O113" i="1"/>
  <c r="X112" i="1"/>
  <c r="Z112" i="1" s="1"/>
  <c r="O112" i="1"/>
  <c r="O111" i="1"/>
  <c r="X110" i="1"/>
  <c r="Q110" i="1"/>
  <c r="Z110" i="1" s="1"/>
  <c r="O109" i="1"/>
  <c r="R108" i="1"/>
  <c r="Z108" i="1" s="1"/>
  <c r="O108" i="1"/>
  <c r="X107" i="1"/>
  <c r="Z107" i="1" s="1"/>
  <c r="O107" i="1"/>
  <c r="X106" i="1"/>
  <c r="W106" i="1"/>
  <c r="Z106" i="1" s="1"/>
  <c r="O105" i="1"/>
  <c r="P104" i="1"/>
  <c r="Z104" i="1" s="1"/>
  <c r="O103" i="1"/>
  <c r="Y102" i="1"/>
  <c r="Z102" i="1" s="1"/>
  <c r="S102" i="1"/>
  <c r="O102" i="1"/>
  <c r="P101" i="1"/>
  <c r="Z101" i="1" s="1"/>
  <c r="O100" i="1"/>
  <c r="Q99" i="1"/>
  <c r="Z99" i="1" s="1"/>
  <c r="O99" i="1"/>
  <c r="Z98" i="1"/>
  <c r="Q98" i="1"/>
  <c r="O97" i="1"/>
  <c r="X95" i="1"/>
  <c r="Z95" i="1" s="1"/>
  <c r="R95" i="1"/>
  <c r="O95" i="1"/>
  <c r="X94" i="1"/>
  <c r="Z94" i="1" s="1"/>
  <c r="O94" i="1"/>
  <c r="X93" i="1"/>
  <c r="P93" i="1"/>
  <c r="O92" i="1"/>
  <c r="X91" i="1"/>
  <c r="Z91" i="1" s="1"/>
  <c r="R91" i="1"/>
  <c r="O90" i="1"/>
  <c r="Y88" i="1"/>
  <c r="Z88" i="1" s="1"/>
  <c r="Q88" i="1"/>
  <c r="O88" i="1"/>
  <c r="R87" i="1"/>
  <c r="Z87" i="1" s="1"/>
  <c r="O87" i="1"/>
  <c r="Y86" i="1"/>
  <c r="Z86" i="1" s="1"/>
  <c r="O86" i="1"/>
  <c r="X85" i="1"/>
  <c r="Z85" i="1" s="1"/>
  <c r="O85" i="1"/>
  <c r="X83" i="1"/>
  <c r="T83" i="1"/>
  <c r="Z83" i="1" s="1"/>
  <c r="O83" i="1"/>
  <c r="Q82" i="1"/>
  <c r="Z82" i="1" s="1"/>
  <c r="O81" i="1"/>
  <c r="Q80" i="1"/>
  <c r="Z80" i="1" s="1"/>
  <c r="O79" i="1"/>
  <c r="R78" i="1"/>
  <c r="O78" i="1"/>
  <c r="X77" i="1"/>
  <c r="P77" i="1"/>
  <c r="O76" i="1"/>
  <c r="Z75" i="1"/>
  <c r="X75" i="1"/>
  <c r="O75" i="1"/>
  <c r="X74" i="1"/>
  <c r="Z74" i="1" s="1"/>
  <c r="O74" i="1"/>
  <c r="Y73" i="1"/>
  <c r="X73" i="1"/>
  <c r="P73" i="1"/>
  <c r="O73" i="1"/>
  <c r="P72" i="1"/>
  <c r="Z72" i="1" s="1"/>
  <c r="O72" i="1"/>
  <c r="X71" i="1"/>
  <c r="Z71" i="1" s="1"/>
  <c r="P71" i="1"/>
  <c r="O71" i="1"/>
  <c r="X70" i="1"/>
  <c r="Z70" i="1" s="1"/>
  <c r="O70" i="1"/>
  <c r="X69" i="1"/>
  <c r="P69" i="1"/>
  <c r="Z69" i="1" s="1"/>
  <c r="O68" i="1"/>
  <c r="P66" i="1"/>
  <c r="Z66" i="1" s="1"/>
  <c r="O66" i="1"/>
  <c r="P65" i="1"/>
  <c r="Z65" i="1" s="1"/>
  <c r="O64" i="1"/>
  <c r="O62" i="1"/>
  <c r="X62" i="1" s="1"/>
  <c r="Z62" i="1" s="1"/>
  <c r="X61" i="1"/>
  <c r="Z61" i="1" s="1"/>
  <c r="R61" i="1"/>
  <c r="O60" i="1"/>
  <c r="O59" i="1"/>
  <c r="Z57" i="1"/>
  <c r="Q57" i="1"/>
  <c r="O57" i="1"/>
  <c r="P56" i="1"/>
  <c r="Z56" i="1" s="1"/>
  <c r="O55" i="1"/>
  <c r="P54" i="1"/>
  <c r="Z54" i="1" s="1"/>
  <c r="O53" i="1"/>
  <c r="O52" i="1"/>
  <c r="X51" i="1"/>
  <c r="Z51" i="1" s="1"/>
  <c r="O51" i="1"/>
  <c r="P50" i="1"/>
  <c r="Z50" i="1" s="1"/>
  <c r="O50" i="1"/>
  <c r="X49" i="1"/>
  <c r="Q49" i="1"/>
  <c r="Z49" i="1" s="1"/>
  <c r="O48" i="1"/>
  <c r="X47" i="1"/>
  <c r="P47" i="1"/>
  <c r="Z47" i="1" s="1"/>
  <c r="O46" i="1"/>
  <c r="X45" i="1"/>
  <c r="P45" i="1"/>
  <c r="Z45" i="1" s="1"/>
  <c r="O44" i="1"/>
  <c r="X43" i="1"/>
  <c r="Q43" i="1"/>
  <c r="Z43" i="1" s="1"/>
  <c r="O43" i="1"/>
  <c r="X42" i="1"/>
  <c r="Z42" i="1" s="1"/>
  <c r="O42" i="1"/>
  <c r="X41" i="1"/>
  <c r="Z41" i="1" s="1"/>
  <c r="S41" i="1"/>
  <c r="O41" i="1"/>
  <c r="S40" i="1"/>
  <c r="Z40" i="1" s="1"/>
  <c r="O39" i="1"/>
  <c r="O38" i="1"/>
  <c r="Y37" i="1"/>
  <c r="X37" i="1"/>
  <c r="O37" i="1"/>
  <c r="X36" i="1"/>
  <c r="Z36" i="1" s="1"/>
  <c r="O36" i="1"/>
  <c r="X35" i="1"/>
  <c r="P35" i="1"/>
  <c r="O35" i="1"/>
  <c r="Y34" i="1"/>
  <c r="X34" i="1"/>
  <c r="Z34" i="1" s="1"/>
  <c r="O34" i="1"/>
  <c r="X33" i="1"/>
  <c r="Q33" i="1"/>
  <c r="O33" i="1"/>
  <c r="P32" i="1"/>
  <c r="Z32" i="1" s="1"/>
  <c r="O31" i="1"/>
  <c r="Q30" i="1"/>
  <c r="Z30" i="1" s="1"/>
  <c r="O30" i="1"/>
  <c r="Z29" i="1"/>
  <c r="X29" i="1"/>
  <c r="R29" i="1"/>
  <c r="O29" i="1"/>
  <c r="O28" i="1"/>
  <c r="R27" i="1"/>
  <c r="Z27" i="1" s="1"/>
  <c r="O27" i="1"/>
  <c r="Z26" i="1"/>
  <c r="X26" i="1"/>
  <c r="O26" i="1"/>
  <c r="X25" i="1"/>
  <c r="Z25" i="1" s="1"/>
  <c r="P25" i="1"/>
  <c r="O25" i="1"/>
  <c r="X24" i="1"/>
  <c r="Z24" i="1" s="1"/>
  <c r="O24" i="1"/>
  <c r="X23" i="1"/>
  <c r="Z23" i="1" s="1"/>
  <c r="O23" i="1"/>
  <c r="Y22" i="1"/>
  <c r="Z22" i="1" s="1"/>
  <c r="O22" i="1"/>
  <c r="X21" i="1"/>
  <c r="R21" i="1"/>
  <c r="Z21" i="1" s="1"/>
  <c r="O21" i="1"/>
  <c r="P20" i="1"/>
  <c r="Z20" i="1" s="1"/>
  <c r="O19" i="1"/>
  <c r="O18" i="1"/>
  <c r="X17" i="1"/>
  <c r="P17" i="1"/>
  <c r="Z17" i="1" s="1"/>
  <c r="O16" i="1"/>
  <c r="X15" i="1"/>
  <c r="P15" i="1"/>
  <c r="Z15" i="1" s="1"/>
  <c r="O15" i="1"/>
  <c r="P14" i="1"/>
  <c r="Z14" i="1" s="1"/>
  <c r="O13" i="1"/>
  <c r="X12" i="1"/>
  <c r="Z12" i="1" s="1"/>
  <c r="O12" i="1"/>
  <c r="X11" i="1"/>
  <c r="Z11" i="1" s="1"/>
  <c r="Z10" i="1"/>
  <c r="R10" i="1"/>
  <c r="O10" i="1"/>
  <c r="Y9" i="1"/>
  <c r="X9" i="1"/>
  <c r="O9" i="1"/>
  <c r="X8" i="1"/>
  <c r="R8" i="1"/>
  <c r="O8" i="1"/>
  <c r="X7" i="1"/>
  <c r="Z7" i="1" s="1"/>
  <c r="Q7" i="1"/>
  <c r="O7" i="1"/>
  <c r="X6" i="1"/>
  <c r="Z6" i="1" s="1"/>
  <c r="P6" i="1"/>
  <c r="O5" i="1"/>
  <c r="X4" i="1"/>
  <c r="O4" i="1"/>
  <c r="Z37" i="1" l="1"/>
  <c r="Z117" i="1"/>
  <c r="Z166" i="1"/>
  <c r="Z174" i="1"/>
  <c r="Z210" i="1"/>
  <c r="Z236" i="1"/>
  <c r="Z8" i="1"/>
  <c r="Z73" i="1"/>
  <c r="Z77" i="1"/>
  <c r="Z93" i="1"/>
  <c r="Z115" i="1"/>
  <c r="Z173" i="1"/>
  <c r="T191" i="1"/>
  <c r="Z191" i="1" s="1"/>
  <c r="Z196" i="1"/>
  <c r="Z218" i="1"/>
  <c r="Z225" i="1"/>
  <c r="Z232" i="1"/>
  <c r="Z249" i="1"/>
  <c r="Z263" i="1"/>
  <c r="Z270" i="1"/>
  <c r="Z140" i="1"/>
  <c r="Z164" i="1"/>
  <c r="Z207" i="1"/>
  <c r="Z9" i="1"/>
  <c r="Z4" i="1"/>
  <c r="Z33" i="1"/>
  <c r="Z35" i="1"/>
  <c r="Z148" i="1"/>
  <c r="Z163" i="1"/>
  <c r="Z217" i="1"/>
  <c r="Z78" i="1"/>
  <c r="Z27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tc={EF400F7F-0E67-4420-BF5C-6ED9A193D99B}</author>
    <author>tc={784A0A64-A098-476F-8A2E-2232C9346E63}</author>
  </authors>
  <commentList>
    <comment ref="M252" authorId="0" shapeId="0" xr:uid="{EF400F7F-0E67-4420-BF5C-6ED9A193D99B}">
      <text>
        <t>[Threaded comment]
Your version of Excel allows you to read this threaded comment; however, any edits to it will get removed if the file is opened in a newer version of Excel. Learn more: https://go.microsoft.com/fwlink/?linkid=870924
Comment:
    Sector Investment General funds</t>
      </text>
    </comment>
    <comment ref="L261" authorId="1" shapeId="0" xr:uid="{784A0A64-A098-476F-8A2E-2232C9346E63}">
      <text>
        <t>[Threaded comment]
Your version of Excel allows you to read this threaded comment; however, any edits to it will get removed if the file is opened in a newer version of Excel. Learn more: https://go.microsoft.com/fwlink/?linkid=870924
Comment:
    Business training - not available generally in 1819 - should we add another column for it here?</t>
      </text>
    </comment>
  </commentList>
</comments>
</file>

<file path=xl/sharedStrings.xml><?xml version="1.0" encoding="utf-8"?>
<sst xmlns="http://schemas.openxmlformats.org/spreadsheetml/2006/main" count="1291" uniqueCount="647">
  <si>
    <r>
      <rPr>
        <b/>
        <sz val="10"/>
        <rFont val="Calibri"/>
        <family val="2"/>
      </rPr>
      <t>Funding category $</t>
    </r>
  </si>
  <si>
    <r>
      <rPr>
        <b/>
        <sz val="10"/>
        <color theme="1" tint="0.14996795556505021"/>
        <rFont val="Calibri"/>
        <family val="2"/>
      </rPr>
      <t>Organisation</t>
    </r>
  </si>
  <si>
    <r>
      <rPr>
        <b/>
        <sz val="10"/>
        <color theme="1" tint="0.14996795556505021"/>
        <rFont val="Calibri"/>
        <family val="2"/>
      </rPr>
      <t>Location</t>
    </r>
  </si>
  <si>
    <t>State</t>
  </si>
  <si>
    <t>Grant type</t>
  </si>
  <si>
    <r>
      <rPr>
        <b/>
        <sz val="10"/>
        <rFont val="Calibri"/>
        <family val="2"/>
      </rPr>
      <t>Grant purpose</t>
    </r>
  </si>
  <si>
    <r>
      <rPr>
        <sz val="8"/>
        <rFont val="Calibri Light"/>
        <family val="2"/>
      </rPr>
      <t xml:space="preserve">Transmission </t>
    </r>
  </si>
  <si>
    <r>
      <rPr>
        <sz val="8"/>
        <rFont val="Calibri Light"/>
        <family val="2"/>
      </rPr>
      <t>800MHz transfer</t>
    </r>
  </si>
  <si>
    <r>
      <rPr>
        <sz val="8"/>
        <rFont val="Calibri Light"/>
        <family val="2"/>
      </rPr>
      <t>Ethnic</t>
    </r>
  </si>
  <si>
    <r>
      <rPr>
        <sz val="8"/>
        <rFont val="Calibri Light"/>
        <family val="2"/>
      </rPr>
      <t xml:space="preserve">Indigenous </t>
    </r>
  </si>
  <si>
    <r>
      <rPr>
        <sz val="8"/>
        <rFont val="Calibri Light"/>
        <family val="2"/>
      </rPr>
      <t xml:space="preserve">RPH </t>
    </r>
  </si>
  <si>
    <r>
      <rPr>
        <sz val="8"/>
        <rFont val="Calibri Light"/>
        <family val="2"/>
      </rPr>
      <t>RPH Transmission</t>
    </r>
  </si>
  <si>
    <r>
      <rPr>
        <sz val="8"/>
        <rFont val="Calibri Light"/>
        <family val="2"/>
      </rPr>
      <t>Training</t>
    </r>
  </si>
  <si>
    <r>
      <rPr>
        <sz val="8"/>
        <rFont val="Calibri Light"/>
        <family val="2"/>
      </rPr>
      <t>General 
purpose</t>
    </r>
  </si>
  <si>
    <r>
      <rPr>
        <sz val="8"/>
        <rFont val="Calibri Light"/>
        <family val="2"/>
      </rPr>
      <t>Sector Projects</t>
    </r>
  </si>
  <si>
    <t>Total funding</t>
  </si>
  <si>
    <t>Salary &amp; Station support</t>
  </si>
  <si>
    <t>Operational support</t>
  </si>
  <si>
    <t>Studio equip</t>
  </si>
  <si>
    <t>Outside broadcast equipment</t>
  </si>
  <si>
    <t>Other</t>
  </si>
  <si>
    <t>Training</t>
  </si>
  <si>
    <t>Conference/ events</t>
  </si>
  <si>
    <t>Strategic planning</t>
  </si>
  <si>
    <t>Transmission</t>
  </si>
  <si>
    <t>800 mhz</t>
  </si>
  <si>
    <t>1ART ArtSound Incorporated</t>
  </si>
  <si>
    <t>Manuka</t>
  </si>
  <si>
    <t>ACT</t>
  </si>
  <si>
    <t>Development &amp; Operations</t>
  </si>
  <si>
    <t>Transmission expenses</t>
  </si>
  <si>
    <t>1CMS Ethnic Broadcasters Council of the ACT</t>
  </si>
  <si>
    <t>Weston</t>
  </si>
  <si>
    <t>Content</t>
  </si>
  <si>
    <t xml:space="preserve">Ethnic programs </t>
  </si>
  <si>
    <t>Multi-station transmission site project, salary expenses and station support</t>
  </si>
  <si>
    <t>1RPH Radio for the Print Handicapped ACT Inc.</t>
  </si>
  <si>
    <t>Gungahlin</t>
  </si>
  <si>
    <t>Transmission expenses, site maintenance, equipment and operational support</t>
  </si>
  <si>
    <t>1VFM Valley FM Broadcasters Assoc. Inc.</t>
  </si>
  <si>
    <t>Erindale</t>
  </si>
  <si>
    <t>Transmission expenses and studio equipment</t>
  </si>
  <si>
    <t>1WAY Canberra Christian Radio Limited</t>
  </si>
  <si>
    <t>Fyshwick</t>
  </si>
  <si>
    <t>Link replacement, transmission costs</t>
  </si>
  <si>
    <t>2AIR Coffs Coast Community Radio Inc.</t>
  </si>
  <si>
    <t>Coffs Harbour</t>
  </si>
  <si>
    <t>NSW</t>
  </si>
  <si>
    <t>Studio equipment</t>
  </si>
  <si>
    <t>2ARM Armidale Community Radio Incorporated</t>
  </si>
  <si>
    <t>Armidale</t>
  </si>
  <si>
    <t>2BAB Bay &amp; Basin Community Resources Inc.</t>
  </si>
  <si>
    <t>Sanctuary Point</t>
  </si>
  <si>
    <t>2BAC Bankstown Auburn Community Radio Incorporated</t>
  </si>
  <si>
    <t>Condell Park</t>
  </si>
  <si>
    <t>Ethnic programs and Chookas-Musical Theatre Program</t>
  </si>
  <si>
    <t>Salary support, transmission expenses, training, studio relocation</t>
  </si>
  <si>
    <t>2BAR Bega Access Radio Inc. (93.7 Edge FM)</t>
  </si>
  <si>
    <t>Bega</t>
  </si>
  <si>
    <t>Salary support and transmission expenses</t>
  </si>
  <si>
    <t>2BAY Bay FM Community Radio Inc</t>
  </si>
  <si>
    <t>Byron Bay</t>
  </si>
  <si>
    <t>Ethnic and Indigenous programs , Your 52 weeks pregnancy and beyond companion, Community Newsroom, and Collaborations</t>
  </si>
  <si>
    <t>Salary support and transmission costs</t>
  </si>
  <si>
    <t>2BBB Bellinger Community Communications Co-operative Ltd</t>
  </si>
  <si>
    <t>Bellingen</t>
  </si>
  <si>
    <t>The Tiki Lounge Remix</t>
  </si>
  <si>
    <t>2BOB The Manning Media Co-Operative Ltd</t>
  </si>
  <si>
    <t>Taree</t>
  </si>
  <si>
    <t>Ethnic programs, Cooinda Calling - I am able and Youth Radio</t>
  </si>
  <si>
    <t>2BRW Braidwood FM Inc</t>
  </si>
  <si>
    <t>Braidwood</t>
  </si>
  <si>
    <t>2CBA Hope 103.2 (Hope Media Ltd)</t>
  </si>
  <si>
    <t>Seven Hills</t>
  </si>
  <si>
    <t>Link replacement</t>
  </si>
  <si>
    <t>2CBD Deepwater &amp; Districts Community FM Radio Incorporated</t>
  </si>
  <si>
    <t>Glen Innes</t>
  </si>
  <si>
    <t>Transmission equipment</t>
  </si>
  <si>
    <t>2CCM Coast Community Broadcasters Inc (todayscountry94one)</t>
  </si>
  <si>
    <t>Gosford</t>
  </si>
  <si>
    <t>2CHY Community Media CHY Ltd</t>
  </si>
  <si>
    <t>Salary support and transmission equipment and expenses</t>
  </si>
  <si>
    <t>2COW Casino's Own Wireless Inc.</t>
  </si>
  <si>
    <t>Casino</t>
  </si>
  <si>
    <t>2EAR Eurobodalla Access Radio Inc</t>
  </si>
  <si>
    <t>Moruya</t>
  </si>
  <si>
    <t>Studio and office equipment</t>
  </si>
  <si>
    <t>2FBI Free Broadcast Inc</t>
  </si>
  <si>
    <t>Strawberry Hills</t>
  </si>
  <si>
    <t>All The Best and Canvas - Arts &amp; Ideas</t>
  </si>
  <si>
    <t>2GCB Gosford Christian Broadcasters Ltd (Rhema FM Central Coast)</t>
  </si>
  <si>
    <t>Erina</t>
  </si>
  <si>
    <t>2GLF Liverpool Fairfield Community Radio Co-operative Limited</t>
  </si>
  <si>
    <t>Liverpool</t>
  </si>
  <si>
    <t>2HHH FM Limited</t>
  </si>
  <si>
    <t>Hornsby</t>
  </si>
  <si>
    <t>Ethnic programs  and Rainbow Mining Redux</t>
  </si>
  <si>
    <t>Salary support</t>
  </si>
  <si>
    <t>2HIM Rhema FM Tamworth Inc.</t>
  </si>
  <si>
    <t>Tamworth</t>
  </si>
  <si>
    <t>Transmission expenses, operational expenses, strategic planning</t>
  </si>
  <si>
    <t>2LIV Living Sound Broadcasters Ltd (Pulse 94.1FM)</t>
  </si>
  <si>
    <t>Coniston</t>
  </si>
  <si>
    <t>2LVR Lachlan Valley Community Radio Inc.(97.9 Valley FM)</t>
  </si>
  <si>
    <t>Forbes</t>
  </si>
  <si>
    <t>2MAX Narrabri Shire Community Radio Inc.</t>
  </si>
  <si>
    <t>Narrabri</t>
  </si>
  <si>
    <t>2MBS Music Broadcasting Society Of Nsw Co-operative Ltd (Fine Music 102.5)</t>
  </si>
  <si>
    <t>St Leonards</t>
  </si>
  <si>
    <t>Link replacement and transmission expenses</t>
  </si>
  <si>
    <t>2MCR Macarthur Community Radio Association Inc</t>
  </si>
  <si>
    <t>Campbelltown</t>
  </si>
  <si>
    <t>Ethnic programs</t>
  </si>
  <si>
    <t>2MFM Muslim Community Radio</t>
  </si>
  <si>
    <t>Bankstown</t>
  </si>
  <si>
    <t>Ethnic programs, Community Connect, Living with Autism, The Kids Show, Ramadan Chef and The Brothers Panel</t>
  </si>
  <si>
    <t>2MIA Griffith Community FM Association Inc</t>
  </si>
  <si>
    <t>Griffith</t>
  </si>
  <si>
    <t>Transmission expenses, outside broadcast equipment, portable recording equipment and air conditioner</t>
  </si>
  <si>
    <t>2MNO Monaro Community Radio</t>
  </si>
  <si>
    <t>Cooma</t>
  </si>
  <si>
    <t>2MWM Manly Warringah Media Co-operative Ltd (Radio Northern Beaches)</t>
  </si>
  <si>
    <t>Belrose West</t>
  </si>
  <si>
    <t>Transmission expenses, operational support, studio equipment, marketing and promotions materials</t>
  </si>
  <si>
    <t>2NBC Narwee Baptist Community Broadcasters Ltd</t>
  </si>
  <si>
    <t>Narwee</t>
  </si>
  <si>
    <t>Transmission expenses, equipment and technical support</t>
  </si>
  <si>
    <t>2NCR North Coast Radio Incorporated (River FM)</t>
  </si>
  <si>
    <t>Lismore</t>
  </si>
  <si>
    <t xml:space="preserve">Ethnic and Indigenous programs </t>
  </si>
  <si>
    <t>2NIM Nimbin Independent Media Inc</t>
  </si>
  <si>
    <t>Nimbin</t>
  </si>
  <si>
    <t>Indigenous programs and Talking Stories</t>
  </si>
  <si>
    <t>Transmission expenses and operational  support</t>
  </si>
  <si>
    <t>2NSB Northside Broadcasting Co-operative</t>
  </si>
  <si>
    <t>Chatswood</t>
  </si>
  <si>
    <t>Transmission equipment and salary subsidy</t>
  </si>
  <si>
    <t>2NVR Radio Nambucca Incorporated</t>
  </si>
  <si>
    <t>Bowraville</t>
  </si>
  <si>
    <t>2OCB Orange Community Broadcasters Inc.</t>
  </si>
  <si>
    <t>Orange</t>
  </si>
  <si>
    <t>Ethnic programs </t>
  </si>
  <si>
    <t>2OOO Multicultural Community Radio Association Limited</t>
  </si>
  <si>
    <t>Burwood</t>
  </si>
  <si>
    <t>Ethnic programs and Lucky Country</t>
  </si>
  <si>
    <t>Transmission expenses, salary, organisational support and planning</t>
  </si>
  <si>
    <t>2RBR Community Radio Coraki Association Inc.</t>
  </si>
  <si>
    <t>Coraki</t>
  </si>
  <si>
    <t>Indigenous programs and production of Having a Go and Rock and Roll Research</t>
  </si>
  <si>
    <t>Salary subsidy and capital works</t>
  </si>
  <si>
    <t>2RDJ RDJ-FM Community Radio Co-op Ltd</t>
  </si>
  <si>
    <t>Burwood North</t>
  </si>
  <si>
    <t>Operational support, outside broadcast equipment, station promotion</t>
  </si>
  <si>
    <t>2REM Community Radio Albury Wodonga Co-operative Society Limited</t>
  </si>
  <si>
    <t>Lavington</t>
  </si>
  <si>
    <t>2RES Radio Eastern Sydney Co-op Ltd (Eastside Radio 89.7FM)</t>
  </si>
  <si>
    <t>Paddington</t>
  </si>
  <si>
    <t>Ethnic programs and Dust Off the Tapes</t>
  </si>
  <si>
    <t>Transmission expenses, studio equipment, outside broadcast equipment</t>
  </si>
  <si>
    <t>2RPH Radio for the Print Handicapped of NSW Co-op Ltd</t>
  </si>
  <si>
    <t>Glebe</t>
  </si>
  <si>
    <t>Transmission expenses, salary support, audio interface equipment</t>
  </si>
  <si>
    <t>Little Fictions On Air</t>
  </si>
  <si>
    <t>2RRR Ryde Regional Radio Co-Operative Ltd.</t>
  </si>
  <si>
    <t>Gladesville</t>
  </si>
  <si>
    <t>Ethnic programs and production of Real World Gardener</t>
  </si>
  <si>
    <t>Transmission expenses, salary support, outside broadcast equipment and studio equipment</t>
  </si>
  <si>
    <t>2RSR Radio Skid Row Ltd</t>
  </si>
  <si>
    <t>Marrickville</t>
  </si>
  <si>
    <t>Transmission expenses, salary support, operational support, air conditioner, financial management and training</t>
  </si>
  <si>
    <t>Ethnic programs, Ethnic Youth Media Collective, Baby Boomers' Guide, Community Digital Media Hub, Survival Guide and Anything Goes</t>
  </si>
  <si>
    <t>2SER Sydney Educational Broadcasting Ltd</t>
  </si>
  <si>
    <t>Broadway</t>
  </si>
  <si>
    <t>The Wire and The Fourth Estate</t>
  </si>
  <si>
    <t>Transmission expenses and salary</t>
  </si>
  <si>
    <t xml:space="preserve">2SSR </t>
  </si>
  <si>
    <t>Sutherland</t>
  </si>
  <si>
    <t>2SWR Blacktown City Community Radio Swr-FM Association Inc.</t>
  </si>
  <si>
    <t>Doonside</t>
  </si>
  <si>
    <t>Link replacement, transmission expenses, salary support</t>
  </si>
  <si>
    <t>2TLC Lower Clarence Community Radio Inc. Assoc.</t>
  </si>
  <si>
    <t>Yamba</t>
  </si>
  <si>
    <t>2TLP Midnorthcoast Indigenous Broadcasters Aboriginal Association Corp. (MIBAAC)</t>
  </si>
  <si>
    <t>Linking technical advice, transmission equipment, studio equipment, transmission costs and salary support,</t>
  </si>
  <si>
    <t>2PMQ Mid North Coast Christian Broadcasters Inc.(Rhema 99.9)</t>
  </si>
  <si>
    <t>Port Macquarie</t>
  </si>
  <si>
    <t>2UUU Shoalhaven Community Radio Inc.</t>
  </si>
  <si>
    <t>Nowra</t>
  </si>
  <si>
    <t>2VOX FM Illawarra Community FM Broadcasters Limited</t>
  </si>
  <si>
    <t>Wollongong</t>
  </si>
  <si>
    <t>Transmission expenses, salary support and operational support</t>
  </si>
  <si>
    <t>2WAY Hastings Community FM Radio Association Inc.</t>
  </si>
  <si>
    <t>Wauchope</t>
  </si>
  <si>
    <t>Studio equipment, marketing &amp; promotions material</t>
  </si>
  <si>
    <t>2WKT Highland Media Co-operative Limited</t>
  </si>
  <si>
    <t>Bowral</t>
  </si>
  <si>
    <t>Transmission expenses, operational support, outside broadcast  and studio equipment</t>
  </si>
  <si>
    <t>2WOW Way Out West Fine Music Incorporated (WOWFM)</t>
  </si>
  <si>
    <t>St Marys</t>
  </si>
  <si>
    <t>Transmission expenses and operational support</t>
  </si>
  <si>
    <t>2XX Community Radio 2XX Inc</t>
  </si>
  <si>
    <t>Canberra City</t>
  </si>
  <si>
    <t>Ethnic programs  and New Beginnings</t>
  </si>
  <si>
    <t>2YASS Yass Community Radio Assoc. Inc.</t>
  </si>
  <si>
    <t>Yass</t>
  </si>
  <si>
    <t>Transmitter equipment</t>
  </si>
  <si>
    <t>2YOU Tamworth Broadcasting Society Inc. (88.9fm)</t>
  </si>
  <si>
    <t>Subsidise STL upgrade</t>
  </si>
  <si>
    <t>3APL Bacchus Marsh Community Radio Group Inc (Apple FM)</t>
  </si>
  <si>
    <t>Bacchus Marsh</t>
  </si>
  <si>
    <t>VIC</t>
  </si>
  <si>
    <t>Transmission equipment, studio and outside broadcast equipment</t>
  </si>
  <si>
    <t>3BBB Ballarat Community FM Radio Cooperative Ltd (Voice FM 99.9)</t>
  </si>
  <si>
    <t>Ballarat Central</t>
  </si>
  <si>
    <t>STL linking equipment and operational costs</t>
  </si>
  <si>
    <t>3CH Central Highlands Broadcasting Inc</t>
  </si>
  <si>
    <t>Woodend</t>
  </si>
  <si>
    <t>Production of The Veronicas</t>
  </si>
  <si>
    <t>Transmission and studio equipment</t>
  </si>
  <si>
    <t>3CR Community Radio Federation Limited</t>
  </si>
  <si>
    <t>Collingwood</t>
  </si>
  <si>
    <t>Ethnic and Indigenous radio programming, Lost in Science, Stick Together, Women on the Line, Earth Matters, Beyond the Bars and Accent of Women</t>
  </si>
  <si>
    <t xml:space="preserve">3CR </t>
  </si>
  <si>
    <t>Transmission costs, salaries, strategic planning, technical infrastructure and software development</t>
  </si>
  <si>
    <t>3EON Radio KLFM Inc</t>
  </si>
  <si>
    <t>Bendigo</t>
  </si>
  <si>
    <t>Transmission costs, STL link and transmitter upgrade</t>
  </si>
  <si>
    <t>3GCB Gippsland Christian Broadcasters Inc (Life FM Gippsland)</t>
  </si>
  <si>
    <t>Sale</t>
  </si>
  <si>
    <t>Transmission costs and office equipment</t>
  </si>
  <si>
    <t>Life On The Ground In Gippsland</t>
  </si>
  <si>
    <t>3GCR Gippsland Community Radio Society Co-operative Limited (Gippsland FM)</t>
  </si>
  <si>
    <t>Morwell</t>
  </si>
  <si>
    <t>Indigenous, RPH and Ethnic programs</t>
  </si>
  <si>
    <t>Operational costs</t>
  </si>
  <si>
    <t>3HCR Omeo Shire Community Access Radio Inc.</t>
  </si>
  <si>
    <t>Omeo</t>
  </si>
  <si>
    <t>Transmission equipment and operational support</t>
  </si>
  <si>
    <t>3HOT Sunraysia Community Radio Inc</t>
  </si>
  <si>
    <t>Mildura</t>
  </si>
  <si>
    <t>Operational costs, salary support and transmission costs</t>
  </si>
  <si>
    <t>3INR Inner North East Community Radio Inc.</t>
  </si>
  <si>
    <t>Heidelberg</t>
  </si>
  <si>
    <t>Strategic Planning, STL equipment transition and outside broadcast equipment</t>
  </si>
  <si>
    <t>3JOY Melbourne Inc.</t>
  </si>
  <si>
    <t>Melbourne</t>
  </si>
  <si>
    <t>The Informer</t>
  </si>
  <si>
    <t>Subsidise salaries in relation to marketing, social media and content creation</t>
  </si>
  <si>
    <t>3KND First Australians Media Enterprises Aboriginal Corporation</t>
  </si>
  <si>
    <t>Preston</t>
  </si>
  <si>
    <t>Tamworth Country Music Festival and Awards Ceremony 2019 and An Evening with Her, Because of Her, We Can</t>
  </si>
  <si>
    <t>Transmission costs, equipment and strategic planning</t>
  </si>
  <si>
    <t>3MBS Music Broadcasting Society of Victoria Ltd.</t>
  </si>
  <si>
    <t>Abbotsford</t>
  </si>
  <si>
    <t>3MCR Mansfield Community Radio Inc</t>
  </si>
  <si>
    <t>Mansfield</t>
  </si>
  <si>
    <t>Production equipment</t>
  </si>
  <si>
    <t>3MDR Mountain District Radio Inc</t>
  </si>
  <si>
    <t>Upwey</t>
  </si>
  <si>
    <t>3MDR</t>
  </si>
  <si>
    <t>Operational costs, raise the mast, studio 2 and production room</t>
  </si>
  <si>
    <t>3MFM South Gippsland FM Radio Inc.</t>
  </si>
  <si>
    <t>Inverloch</t>
  </si>
  <si>
    <t>Food for Thought</t>
  </si>
  <si>
    <t>3MGB Mallacoota &amp; Genoa Broadcasting Association Inc.</t>
  </si>
  <si>
    <t>Mallacoota</t>
  </si>
  <si>
    <t>Transmission Costs</t>
  </si>
  <si>
    <t>3NOW North West Community Radio Association Inc.</t>
  </si>
  <si>
    <t>Glenroy</t>
  </si>
  <si>
    <t xml:space="preserve">Ethnic programs and outside broadcast with local Koorie artists </t>
  </si>
  <si>
    <t>3OCR Ocr FM Inc.</t>
  </si>
  <si>
    <t>Colac</t>
  </si>
  <si>
    <t>Making it to 30</t>
  </si>
  <si>
    <t>3OKR Mitchell Community Radio Inc.</t>
  </si>
  <si>
    <t>Kilmore</t>
  </si>
  <si>
    <t>In the saddle, Young Presenters Quest, Wallan Walk-in 2019 and The Broadford Courier</t>
  </si>
  <si>
    <t>Transmissions costs, salary and operational costs</t>
  </si>
  <si>
    <t>3ONE Goulburn Valley Community Radio Inc</t>
  </si>
  <si>
    <t>Shepparton</t>
  </si>
  <si>
    <t xml:space="preserve">Ethnic programs and ONE Youth </t>
  </si>
  <si>
    <t>Salaries and transmission costs</t>
  </si>
  <si>
    <t>3PBS Progressive Broadcasting Service Co-operative Ltd</t>
  </si>
  <si>
    <t>Transmission costs and equipment</t>
  </si>
  <si>
    <t>3PLS Geelong Ethnic Communities Council Inc (94.7 The Pulse/Diversitat)</t>
  </si>
  <si>
    <t>Geelong</t>
  </si>
  <si>
    <t xml:space="preserve">Ethnic programs and Pulse Television </t>
  </si>
  <si>
    <t>Transmission costs, salary and operational costs</t>
  </si>
  <si>
    <t>3PVR Plenty Valley Community Radio Inc</t>
  </si>
  <si>
    <t>Mill Park</t>
  </si>
  <si>
    <t>Operational costs, transission linking equipment and community engagement</t>
  </si>
  <si>
    <t>3RIM Incorporated</t>
  </si>
  <si>
    <t>Melton</t>
  </si>
  <si>
    <t>3RPP Radio Port Phillip Association Inc</t>
  </si>
  <si>
    <t>Mornington</t>
  </si>
  <si>
    <t xml:space="preserve">Ethnic programs and Arts About Across Regional Victoria </t>
  </si>
  <si>
    <t>Video switching, storage solutions and operational costs</t>
  </si>
  <si>
    <t>3RUM Upper Murray Community Radio Inc</t>
  </si>
  <si>
    <t>Tumbarumba</t>
  </si>
  <si>
    <t>3SER South Eastern Radio Association Inc. (Casey Radio)</t>
  </si>
  <si>
    <t>Cranbourne</t>
  </si>
  <si>
    <t xml:space="preserve">Ethnic programs and The Long Walk outside broadcast </t>
  </si>
  <si>
    <t>Operational costs, Community Engagement Officer salary and transmission linking equipment</t>
  </si>
  <si>
    <t>3SFM Swan Hill Cmmunity Radio</t>
  </si>
  <si>
    <t>Swan Hill</t>
  </si>
  <si>
    <t xml:space="preserve">Operational costs, software and outside broadcast equipment </t>
  </si>
  <si>
    <t>3SYN Student Youth Network (SYN Media)</t>
  </si>
  <si>
    <r>
      <t xml:space="preserve">SYN Podcast Incubator and production of </t>
    </r>
    <r>
      <rPr>
        <i/>
        <sz val="10"/>
        <color theme="1" tint="0.14996795556505021"/>
        <rFont val="Calibri Light"/>
        <family val="2"/>
        <scheme val="major"/>
      </rPr>
      <t>Schools on Air</t>
    </r>
    <r>
      <rPr>
        <sz val="10"/>
        <color theme="1" tint="0.14996795556505021"/>
        <rFont val="Calibri Light"/>
        <family val="2"/>
        <scheme val="major"/>
      </rPr>
      <t xml:space="preserve">  </t>
    </r>
  </si>
  <si>
    <t>3TLR Albury Wodonga Christian Broadcasters Inc. (98.5 The Light)</t>
  </si>
  <si>
    <t>Wodonga</t>
  </si>
  <si>
    <t>3TSC Light Melbourne (Light FM)</t>
  </si>
  <si>
    <t>Mitcham</t>
  </si>
  <si>
    <t>Transmission linking equipment</t>
  </si>
  <si>
    <t>3VYV Yarra Valley FM Inc</t>
  </si>
  <si>
    <t>Woori Yallock</t>
  </si>
  <si>
    <t>3WAY Community Radio Endeavour Warrnambool Inc.</t>
  </si>
  <si>
    <t>Warrnambool</t>
  </si>
  <si>
    <t>Transmission costs and 800MHz transfer</t>
  </si>
  <si>
    <t>3WBC Whitehorse-Boroondara Community Radio Inc (94.1FM)</t>
  </si>
  <si>
    <t>Box Hill</t>
  </si>
  <si>
    <t>3WRB Western Radio Broadcasters Inc (Stereo 974)</t>
  </si>
  <si>
    <t>Cairnlea</t>
  </si>
  <si>
    <t>Operational costs and UPS equipment</t>
  </si>
  <si>
    <t>3WTL Central Victoria Gospel Radio Inc (Life FM Bendigo)
View Contact List</t>
  </si>
  <si>
    <t>Golden Square</t>
  </si>
  <si>
    <t>3WYN WynFm Community Radio Inc</t>
  </si>
  <si>
    <t>Werribee</t>
  </si>
  <si>
    <t>3ZZZ Ethnic Community Broadcasting Association Of Victoria Ltd.</t>
  </si>
  <si>
    <t>Brunswick</t>
  </si>
  <si>
    <t xml:space="preserve">3ZZZ </t>
  </si>
  <si>
    <r>
      <t xml:space="preserve">Operational costs, transmission linking equipment and production of </t>
    </r>
    <r>
      <rPr>
        <i/>
        <sz val="10"/>
        <color theme="1" tint="0.14996795556505021"/>
        <rFont val="Calibri Light"/>
        <family val="2"/>
        <scheme val="major"/>
      </rPr>
      <t>Pathway to the Future</t>
    </r>
  </si>
  <si>
    <t>4AAA Brisbane Indigenous Media Association Inc.</t>
  </si>
  <si>
    <t>West End</t>
  </si>
  <si>
    <t>QLD</t>
  </si>
  <si>
    <t>Transmission expenses, training, 800MHz transfer and UPS battery replacement</t>
  </si>
  <si>
    <r>
      <t xml:space="preserve">Production of </t>
    </r>
    <r>
      <rPr>
        <i/>
        <sz val="10"/>
        <color theme="1" tint="0.14996795556505021"/>
        <rFont val="Calibri Light"/>
        <family val="2"/>
        <scheme val="major"/>
      </rPr>
      <t>Three Chords and The Truth</t>
    </r>
    <r>
      <rPr>
        <sz val="10"/>
        <color theme="1" tint="0.14996795556505021"/>
        <rFont val="Calibri Light"/>
        <family val="2"/>
        <scheme val="major"/>
      </rPr>
      <t xml:space="preserve">, </t>
    </r>
    <r>
      <rPr>
        <i/>
        <sz val="10"/>
        <color theme="1" tint="0.14996795556505021"/>
        <rFont val="Calibri Light"/>
        <family val="2"/>
        <scheme val="major"/>
      </rPr>
      <t>Proppa Way</t>
    </r>
    <r>
      <rPr>
        <sz val="10"/>
        <color theme="1" tint="0.14996795556505021"/>
        <rFont val="Calibri Light"/>
        <family val="2"/>
        <scheme val="major"/>
      </rPr>
      <t xml:space="preserve"> and </t>
    </r>
    <r>
      <rPr>
        <i/>
        <sz val="10"/>
        <color theme="1" tint="0.14996795556505021"/>
        <rFont val="Calibri Light"/>
        <family val="2"/>
        <scheme val="major"/>
      </rPr>
      <t>Country Lit</t>
    </r>
  </si>
  <si>
    <t>4BCR Bundy FM Community Radio Association Inc</t>
  </si>
  <si>
    <t>Bundaberg South</t>
  </si>
  <si>
    <t>Operational support and transmission expenses</t>
  </si>
  <si>
    <t>4CAB Juice Media Ltd</t>
  </si>
  <si>
    <t>Southport</t>
  </si>
  <si>
    <t>Transmission equipment 800MHz transfer link upgrade</t>
  </si>
  <si>
    <t>4CCR Cairns Community Broadcasters Inc.</t>
  </si>
  <si>
    <t>Manunda</t>
  </si>
  <si>
    <r>
      <t xml:space="preserve">Specialist Radio Programming and production of </t>
    </r>
    <r>
      <rPr>
        <i/>
        <sz val="10"/>
        <color theme="1" tint="0.14996795556505021"/>
        <rFont val="Calibri Light"/>
        <family val="2"/>
        <scheme val="major"/>
      </rPr>
      <t>FNQ Originals with Aleta</t>
    </r>
    <r>
      <rPr>
        <sz val="10"/>
        <color theme="1" tint="0.14996795556505021"/>
        <rFont val="Calibri Light"/>
        <family val="2"/>
        <scheme val="major"/>
      </rPr>
      <t xml:space="preserve"> and </t>
    </r>
    <r>
      <rPr>
        <i/>
        <sz val="10"/>
        <color theme="1" tint="0.14996795556505021"/>
        <rFont val="Calibri Light"/>
        <family val="2"/>
        <scheme val="major"/>
      </rPr>
      <t>Stories Without Borders</t>
    </r>
  </si>
  <si>
    <t>4CIM Bumma Bippera Media Aboriginal And Torres Strait Islander Corp.</t>
  </si>
  <si>
    <t>Bungalow</t>
  </si>
  <si>
    <r>
      <t xml:space="preserve">Production of </t>
    </r>
    <r>
      <rPr>
        <i/>
        <sz val="10"/>
        <color theme="1" tint="0.14996795556505021"/>
        <rFont val="Calibri Light"/>
        <family val="2"/>
        <scheme val="major"/>
      </rPr>
      <t>Talkblack</t>
    </r>
    <r>
      <rPr>
        <sz val="10"/>
        <color theme="1" tint="0.14996795556505021"/>
        <rFont val="Calibri Light"/>
        <family val="2"/>
        <scheme val="major"/>
      </rPr>
      <t xml:space="preserve">, </t>
    </r>
    <r>
      <rPr>
        <i/>
        <sz val="10"/>
        <color theme="1" tint="0.14996795556505021"/>
        <rFont val="Calibri Light"/>
        <family val="2"/>
        <scheme val="major"/>
      </rPr>
      <t>Easy Listening with Alan</t>
    </r>
    <r>
      <rPr>
        <sz val="10"/>
        <color theme="1" tint="0.14996795556505021"/>
        <rFont val="Calibri Light"/>
        <family val="2"/>
        <scheme val="major"/>
      </rPr>
      <t xml:space="preserve">, </t>
    </r>
    <r>
      <rPr>
        <i/>
        <sz val="10"/>
        <color theme="1" tint="0.14996795556505021"/>
        <rFont val="Calibri Light"/>
        <family val="2"/>
        <scheme val="major"/>
      </rPr>
      <t>Black Law Tribal Edition</t>
    </r>
    <r>
      <rPr>
        <sz val="10"/>
        <color theme="1" tint="0.14996795556505021"/>
        <rFont val="Calibri Light"/>
        <family val="2"/>
        <scheme val="major"/>
      </rPr>
      <t xml:space="preserve"> and </t>
    </r>
    <r>
      <rPr>
        <i/>
        <sz val="10"/>
        <color theme="1" tint="0.14996795556505021"/>
        <rFont val="Calibri Light"/>
        <family val="2"/>
        <scheme val="major"/>
      </rPr>
      <t xml:space="preserve">Black is Black </t>
    </r>
  </si>
  <si>
    <t>Transmitter link replacement for 800MHz transfer and transmission expenses</t>
  </si>
  <si>
    <t>4CLG Sunshine Coast Christian Broadcasters Assn Inc (SALT 106.5)</t>
  </si>
  <si>
    <t>Woombye</t>
  </si>
  <si>
    <t>4CRB Gold Coast Christian and Community Broadcasting Association Ltd (89.3FM)</t>
  </si>
  <si>
    <t>Burleigh Heads</t>
  </si>
  <si>
    <t>Support 800MHz transfer for STL frequency</t>
  </si>
  <si>
    <t>4CSB Community Radio of Wondai Assoc Inc. (Crow FM)</t>
  </si>
  <si>
    <t>Wondai</t>
  </si>
  <si>
    <t>4DDB Darling Downs Broadcasting Society Inc</t>
  </si>
  <si>
    <t>Toowoomba</t>
  </si>
  <si>
    <t xml:space="preserve">Specialist radio programming </t>
  </si>
  <si>
    <t>4EB Ethnic Broadcasting Association Of Queensland Limited</t>
  </si>
  <si>
    <t>East Brisbane</t>
  </si>
  <si>
    <r>
      <t xml:space="preserve">Ethnic programs and production of </t>
    </r>
    <r>
      <rPr>
        <i/>
        <sz val="10"/>
        <color theme="1" tint="0.14996795556505021"/>
        <rFont val="Calibri Light"/>
        <family val="2"/>
        <scheme val="major"/>
      </rPr>
      <t>Radyo Palaro</t>
    </r>
    <r>
      <rPr>
        <sz val="10"/>
        <color theme="1" tint="0.14996795556505021"/>
        <rFont val="Calibri Light"/>
        <family val="2"/>
        <scheme val="major"/>
      </rPr>
      <t xml:space="preserve">, </t>
    </r>
    <r>
      <rPr>
        <i/>
        <sz val="10"/>
        <color theme="1" tint="0.14996795556505021"/>
        <rFont val="Calibri Light"/>
        <family val="2"/>
        <scheme val="major"/>
      </rPr>
      <t>Fair Comment</t>
    </r>
    <r>
      <rPr>
        <sz val="10"/>
        <color theme="1" tint="0.14996795556505021"/>
        <rFont val="Calibri Light"/>
        <family val="2"/>
        <scheme val="major"/>
      </rPr>
      <t xml:space="preserve">, </t>
    </r>
    <r>
      <rPr>
        <i/>
        <sz val="10"/>
        <color theme="1" tint="0.14996795556505021"/>
        <rFont val="Calibri Light"/>
        <family val="2"/>
        <scheme val="major"/>
      </rPr>
      <t>Music Masala</t>
    </r>
    <r>
      <rPr>
        <sz val="10"/>
        <color theme="1" tint="0.14996795556505021"/>
        <rFont val="Calibri Light"/>
        <family val="2"/>
        <scheme val="major"/>
      </rPr>
      <t xml:space="preserve"> and </t>
    </r>
    <r>
      <rPr>
        <i/>
        <sz val="10"/>
        <color theme="1" tint="0.14996795556505021"/>
        <rFont val="Calibri Light"/>
        <family val="2"/>
        <scheme val="major"/>
      </rPr>
      <t>No Land, No Livelihood, No Home</t>
    </r>
  </si>
  <si>
    <t>Salary support, transmission equipment, transmission expenses, operational expenses, website and marketing and community engagement and training project</t>
  </si>
  <si>
    <t>4GCR Cooloola Christian Radio Assoc. Inc.</t>
  </si>
  <si>
    <t>Gympie</t>
  </si>
  <si>
    <t>Transmission equipment for 800MHz transfer, transmission expenses and salary support</t>
  </si>
  <si>
    <t>4GOD Toowoomba Christian Broadcasters Association (Voice FM)</t>
  </si>
  <si>
    <t>Salary support - trainer wages</t>
  </si>
  <si>
    <t>4MBS Music Broadcasting Society Of Queensland Ltd. (Classic FM)</t>
  </si>
  <si>
    <t>Coorparoo</t>
  </si>
  <si>
    <t>4MW Torres Strait Islander Media Assoc. (TSIMA) Inc</t>
  </si>
  <si>
    <t>Thursday Island</t>
  </si>
  <si>
    <t>Transmission costs, transmission and studio equipment.</t>
  </si>
  <si>
    <t>4NAG Nag Radio Broadcasting Association Inc</t>
  </si>
  <si>
    <t>Yeppoon</t>
  </si>
  <si>
    <t>4NSA Noosa District Community FM Radio Assn. Inc.</t>
  </si>
  <si>
    <t>Noosa Heads</t>
  </si>
  <si>
    <t>Training in governance and financial management</t>
  </si>
  <si>
    <t>4RFM Rock FM Association Inc.</t>
  </si>
  <si>
    <t>Moranbah</t>
  </si>
  <si>
    <t>Emergency</t>
  </si>
  <si>
    <t>Transmitter replacement</t>
  </si>
  <si>
    <t>Station Manager salary</t>
  </si>
  <si>
    <t>4RGL Gladstone &amp; District Christian Broadcasting Assn Inc (91.9 Fresh FM)</t>
  </si>
  <si>
    <t>Telina</t>
  </si>
  <si>
    <t>Transmission costs</t>
  </si>
  <si>
    <t>4RPH Queensland Radio for the Print Handicapped Ltd.</t>
  </si>
  <si>
    <t>Spring Hill</t>
  </si>
  <si>
    <t>Transmission expenses and salary support</t>
  </si>
  <si>
    <t>4TCB Townsville Christian Broadcasters Assn Inc (Live FM)</t>
  </si>
  <si>
    <t>Aitkenvale</t>
  </si>
  <si>
    <t>Transmission expenses and training</t>
  </si>
  <si>
    <t>4TTT Townsville Community Broadcasting Company Limited</t>
  </si>
  <si>
    <t>Townsville</t>
  </si>
  <si>
    <t>Transmission equipment and expenses</t>
  </si>
  <si>
    <t xml:space="preserve">4US Central Queensland Aboriginal Corporation For Media
</t>
  </si>
  <si>
    <t>Rockhampton</t>
  </si>
  <si>
    <t>800MHz transfer</t>
  </si>
  <si>
    <t>4YOU Capricorn Community Radio 4 You Inc.</t>
  </si>
  <si>
    <t>Wandal</t>
  </si>
  <si>
    <t xml:space="preserve">Transmission equipment for 800MHz transfer  </t>
  </si>
  <si>
    <t>4ZZZ Creative Broadcasters Ltd.</t>
  </si>
  <si>
    <t>Fortitude Valley</t>
  </si>
  <si>
    <r>
      <t xml:space="preserve">Indigenous programs and production of </t>
    </r>
    <r>
      <rPr>
        <i/>
        <sz val="10"/>
        <color theme="1" tint="0.14996795556505021"/>
        <rFont val="Calibri Light"/>
        <family val="2"/>
        <scheme val="major"/>
      </rPr>
      <t>Zed Games</t>
    </r>
    <r>
      <rPr>
        <sz val="10"/>
        <color theme="1" tint="0.14996795556505021"/>
        <rFont val="Calibri Light"/>
        <family val="2"/>
        <scheme val="major"/>
      </rPr>
      <t xml:space="preserve"> and </t>
    </r>
    <r>
      <rPr>
        <i/>
        <sz val="10"/>
        <color theme="1" tint="0.14996795556505021"/>
        <rFont val="Calibri Light"/>
        <family val="2"/>
        <scheme val="major"/>
      </rPr>
      <t>Right Here, Right Now</t>
    </r>
  </si>
  <si>
    <t>Transmission expenses, training and Marketing Coordinator salary subsidy</t>
  </si>
  <si>
    <t>5BBB Barossa Broadcasting Board Inc</t>
  </si>
  <si>
    <t>Tanunda</t>
  </si>
  <si>
    <t>SA</t>
  </si>
  <si>
    <t>Training project - Advanced Interviewing workshop</t>
  </si>
  <si>
    <t>5CST Southern and Western Community Broadcasters Inc (Coast FM)</t>
  </si>
  <si>
    <t>Glandore</t>
  </si>
  <si>
    <t>5DDD Progressive Music Broadcasting Association Inc. (ThreeD Radio)</t>
  </si>
  <si>
    <t>Stepney</t>
  </si>
  <si>
    <t>Strategic planning and transmission operational costs</t>
  </si>
  <si>
    <t>5EBI Ethnic Broadcasters Inc</t>
  </si>
  <si>
    <t>Adelaide</t>
  </si>
  <si>
    <t>Transmission, training, operational expenses and salary support</t>
  </si>
  <si>
    <t>5EFM Encounter FM Community Broadcasters Association Incorporated (Fleurieu FM)</t>
  </si>
  <si>
    <t>Victor Harbor</t>
  </si>
  <si>
    <t>5GFM Peninsula Community Broadcasters Inc (Gulf FM)</t>
  </si>
  <si>
    <t>Kadina</t>
  </si>
  <si>
    <r>
      <t xml:space="preserve">Production of </t>
    </r>
    <r>
      <rPr>
        <i/>
        <sz val="10"/>
        <color theme="1"/>
        <rFont val="Calibri Light"/>
        <family val="2"/>
        <scheme val="major"/>
      </rPr>
      <t>Gulf FM in the Community</t>
    </r>
  </si>
  <si>
    <t>5GSFM Great Southern Community Broadcasters Assoc. Inc.</t>
  </si>
  <si>
    <t>5GTR South East Community Access Radio Inc</t>
  </si>
  <si>
    <t>Mount Gambier</t>
  </si>
  <si>
    <t>5KIX FM Kangaroo Island Community Broadcasters Inc.</t>
  </si>
  <si>
    <t>Kingscote</t>
  </si>
  <si>
    <t>Transmission expenses, office equipment, studio equipment, training, Station Coordinator salary and 800MHz transmission upgrade</t>
  </si>
  <si>
    <t>5PBA Para Broadcasters Assoc. Inc</t>
  </si>
  <si>
    <t>Salisbury</t>
  </si>
  <si>
    <t>5RCB South East Christian Broadcasters (Lime FM)</t>
  </si>
  <si>
    <t>5RRR Woomera Access Radio</t>
  </si>
  <si>
    <t>Woomera</t>
  </si>
  <si>
    <t>5THE Millicent Community Access Radio Inc.</t>
  </si>
  <si>
    <t>Millicent</t>
  </si>
  <si>
    <t>5TRX Pirie Community Radio Broadcasters Inc</t>
  </si>
  <si>
    <t>Port Pirie</t>
  </si>
  <si>
    <t>5WOW Way Out West Broadcasters Inc</t>
  </si>
  <si>
    <t>Semaphore</t>
  </si>
  <si>
    <t>Outside broadcast equipment and technical support contract</t>
  </si>
  <si>
    <t>5YYY Whyalla FM Public Broadcasting Assoc Inc</t>
  </si>
  <si>
    <t>Whyalla Norrie</t>
  </si>
  <si>
    <t>6AUG Augusta Community Resource Centre Inc (2oceansFM)</t>
  </si>
  <si>
    <t>Augusta</t>
  </si>
  <si>
    <t>WA</t>
  </si>
  <si>
    <t>Salaries and studio upgrade</t>
  </si>
  <si>
    <t>6CCR Creative Community Radio Inc</t>
  </si>
  <si>
    <t>Hamilton Hill</t>
  </si>
  <si>
    <t>6CRA Albany Community Radio</t>
  </si>
  <si>
    <t>Albany</t>
  </si>
  <si>
    <t>6EBA Multicultural Radio &amp; Television Association Of WA Inc</t>
  </si>
  <si>
    <t>North Perth</t>
  </si>
  <si>
    <t>Salary support, transmission expenses, operational support, IT, transmission equipment and marketing</t>
  </si>
  <si>
    <t>6ESP Esperance Sonshine Broadcaster's Inc (103.9Hopefm)</t>
  </si>
  <si>
    <t>Esperance</t>
  </si>
  <si>
    <t>6GME Broome Aboriginal Media Association Aboriginal Corporation (Goolarri Media Enterprises)</t>
  </si>
  <si>
    <t>Broome</t>
  </si>
  <si>
    <t>Indigenous programs</t>
  </si>
  <si>
    <t>Upgrade of transmission equipment and volunteer training at Radio Goolarri</t>
  </si>
  <si>
    <t>6HCR Hedland Community Radio</t>
  </si>
  <si>
    <t>Port Hedland</t>
  </si>
  <si>
    <t>6HFM Heritage FM Inc</t>
  </si>
  <si>
    <t>Gosnells</t>
  </si>
  <si>
    <r>
      <t xml:space="preserve">Specialist radio programming  and production of  </t>
    </r>
    <r>
      <rPr>
        <i/>
        <sz val="10"/>
        <color theme="1" tint="0.14996795556505021"/>
        <rFont val="Calibri Light"/>
        <family val="2"/>
        <scheme val="major"/>
      </rPr>
      <t>Konnichiwa - Another Year In Japan</t>
    </r>
  </si>
  <si>
    <t>Transmission expenses and financial governance</t>
  </si>
  <si>
    <t>6HRV Harvey Mainstreet Inc (Harvey Community Radio)</t>
  </si>
  <si>
    <t>Harvey</t>
  </si>
  <si>
    <r>
      <t xml:space="preserve">Schools Participation Project, Specialist radio programming and production of </t>
    </r>
    <r>
      <rPr>
        <i/>
        <sz val="10"/>
        <color theme="1" tint="0.14996795556505021"/>
        <rFont val="Calibri Light"/>
        <family val="2"/>
        <scheme val="major"/>
      </rPr>
      <t>Who Plays Who</t>
    </r>
    <r>
      <rPr>
        <sz val="10"/>
        <color theme="1" tint="0.14996795556505021"/>
        <rFont val="Calibri Light"/>
        <family val="2"/>
        <scheme val="major"/>
      </rPr>
      <t xml:space="preserve"> </t>
    </r>
  </si>
  <si>
    <t>6NME Noongar Media Enterprises Pty. Ltd.</t>
  </si>
  <si>
    <t>Perth</t>
  </si>
  <si>
    <r>
      <t xml:space="preserve">Production of </t>
    </r>
    <r>
      <rPr>
        <i/>
        <sz val="10"/>
        <color theme="1" tint="0.14996795556505021"/>
        <rFont val="Calibri Light"/>
        <family val="2"/>
        <scheme val="major"/>
      </rPr>
      <t>Inside Out</t>
    </r>
  </si>
  <si>
    <t>6RTR RTRFM 92.1 Ltd.</t>
  </si>
  <si>
    <t>Mount Lawley</t>
  </si>
  <si>
    <t>Transmission expenses, outside broadcast vehicle and equipment</t>
  </si>
  <si>
    <t>6TCR Wanneroo Joondalup Regional Broadcasting Assn Inc</t>
  </si>
  <si>
    <t>Joondalup</t>
  </si>
  <si>
    <r>
      <t xml:space="preserve">Production of </t>
    </r>
    <r>
      <rPr>
        <i/>
        <sz val="10"/>
        <color theme="1"/>
        <rFont val="Calibri Light"/>
        <family val="2"/>
        <scheme val="major"/>
      </rPr>
      <t>School of Thought</t>
    </r>
  </si>
  <si>
    <t>Station Manager salary and transmission</t>
  </si>
  <si>
    <t>6WR Waringarri Media Aboriginal Corporation</t>
  </si>
  <si>
    <t>Kununurra</t>
  </si>
  <si>
    <r>
      <t xml:space="preserve">Production of </t>
    </r>
    <r>
      <rPr>
        <i/>
        <sz val="10"/>
        <color theme="1" tint="0.14996795556505021"/>
        <rFont val="Calibri Light"/>
        <family val="2"/>
        <scheme val="major"/>
      </rPr>
      <t>My Dawang (Country)</t>
    </r>
  </si>
  <si>
    <t>7DBS Coastal FM Inc</t>
  </si>
  <si>
    <t>Wynyard</t>
  </si>
  <si>
    <t>TAS</t>
  </si>
  <si>
    <t>Transmission equipment, studio equipment and salary</t>
  </si>
  <si>
    <t>7EDG Tasmanian Youth Broadcasters Inc. (Edge Radio)</t>
  </si>
  <si>
    <t>Hobart</t>
  </si>
  <si>
    <t>Salary, studio equipment and transmission equipment</t>
  </si>
  <si>
    <t>7HFC Hope Foundation Communicators Inc (Ultra106five)</t>
  </si>
  <si>
    <r>
      <t xml:space="preserve">Production of </t>
    </r>
    <r>
      <rPr>
        <i/>
        <sz val="10"/>
        <color theme="1"/>
        <rFont val="Calibri Light"/>
        <family val="2"/>
        <scheme val="major"/>
      </rPr>
      <t>Treasuring Mothers Show</t>
    </r>
  </si>
  <si>
    <t>7LTN Launceston Community FM Group Inc (City Park Radio)</t>
  </si>
  <si>
    <t>Launceston</t>
  </si>
  <si>
    <t>7MID Southern Midlands Community Radio Station Inc.</t>
  </si>
  <si>
    <t>Oatlands</t>
  </si>
  <si>
    <t>7RPH RPH Print Radio Tasmania Inc.</t>
  </si>
  <si>
    <t>7THE Hobart FM Inc.</t>
  </si>
  <si>
    <r>
      <t xml:space="preserve">Ethnic programs and production of </t>
    </r>
    <r>
      <rPr>
        <i/>
        <sz val="10"/>
        <color theme="1" tint="0.14996795556505021"/>
        <rFont val="Calibri Light"/>
        <family val="2"/>
        <scheme val="major"/>
      </rPr>
      <t xml:space="preserve">Why I Settled Tasmania </t>
    </r>
  </si>
  <si>
    <t xml:space="preserve">7THE </t>
  </si>
  <si>
    <t>Operational Costs and studio upgrade</t>
  </si>
  <si>
    <t>7TYG Derwent Valley Community Radio Inc (TYGA FM)</t>
  </si>
  <si>
    <t>New Norfolk</t>
  </si>
  <si>
    <t xml:space="preserve">Indigenous programs </t>
  </si>
  <si>
    <t>8CCC Community Radio Inc</t>
  </si>
  <si>
    <t>Alice Springs</t>
  </si>
  <si>
    <t>NT</t>
  </si>
  <si>
    <r>
      <t xml:space="preserve">Production of </t>
    </r>
    <r>
      <rPr>
        <i/>
        <sz val="10"/>
        <color theme="1" tint="0.14996795556505021"/>
        <rFont val="Calibri Light"/>
        <family val="2"/>
        <scheme val="major"/>
      </rPr>
      <t>Armistice Centenary, Alice Springs</t>
    </r>
  </si>
  <si>
    <t>Transmission expenses and equipment, salary support, strategic planning and training</t>
  </si>
  <si>
    <t xml:space="preserve">8GGG </t>
  </si>
  <si>
    <t>Casuarina</t>
  </si>
  <si>
    <t>8KIN CAAMA Central Australian Aboriginal Media Assoc.</t>
  </si>
  <si>
    <t xml:space="preserve">8MAB </t>
  </si>
  <si>
    <t>Borroloola</t>
  </si>
  <si>
    <t>ARDS Aboriginal Resource and Development Services Aboriginal Corporation</t>
  </si>
  <si>
    <t>Winnellie</t>
  </si>
  <si>
    <t>Indigenous programs  and Garma Festival 2018</t>
  </si>
  <si>
    <t>Training and strategic planning.</t>
  </si>
  <si>
    <t>Autism West Support Inc.</t>
  </si>
  <si>
    <t>Fremantle</t>
  </si>
  <si>
    <r>
      <t>Production of</t>
    </r>
    <r>
      <rPr>
        <i/>
        <sz val="10"/>
        <color theme="1" tint="0.14996795556505021"/>
        <rFont val="Calibri Light"/>
        <family val="2"/>
        <scheme val="major"/>
      </rPr>
      <t xml:space="preserve"> Knock Knock</t>
    </r>
  </si>
  <si>
    <t>Binjang Community Radio Inc.</t>
  </si>
  <si>
    <t>Wellington</t>
  </si>
  <si>
    <t>Bunbury Community Radio</t>
  </si>
  <si>
    <t>Bunbury</t>
  </si>
  <si>
    <t>C31 Melbourne Community Television Consortium Ltd</t>
  </si>
  <si>
    <r>
      <t xml:space="preserve">Production of </t>
    </r>
    <r>
      <rPr>
        <i/>
        <sz val="10"/>
        <color theme="1" tint="0.14996795556505021"/>
        <rFont val="Calibri Light"/>
        <family val="2"/>
        <scheme val="major"/>
      </rPr>
      <t>Move It Or Lose It</t>
    </r>
    <r>
      <rPr>
        <sz val="10"/>
        <color theme="1" tint="0.14996795556505021"/>
        <rFont val="Calibri Light"/>
        <family val="2"/>
        <scheme val="major"/>
      </rPr>
      <t xml:space="preserve">, Antenna Awards, </t>
    </r>
    <r>
      <rPr>
        <i/>
        <sz val="10"/>
        <color theme="1" tint="0.14996795556505021"/>
        <rFont val="Calibri Light"/>
        <family val="2"/>
        <scheme val="major"/>
      </rPr>
      <t>Broadcast Radio Australia</t>
    </r>
    <r>
      <rPr>
        <sz val="10"/>
        <color theme="1" tint="0.14996795556505021"/>
        <rFont val="Calibri Light"/>
        <family val="2"/>
        <scheme val="major"/>
      </rPr>
      <t>, 2018 CBAA Conference live Coverage</t>
    </r>
  </si>
  <si>
    <t>Salary and production equipment</t>
  </si>
  <si>
    <t>C44 Adelaide Limited</t>
  </si>
  <si>
    <t>Collinswood</t>
  </si>
  <si>
    <r>
      <t xml:space="preserve">Production of </t>
    </r>
    <r>
      <rPr>
        <i/>
        <sz val="10"/>
        <color theme="1" tint="0.14996795556505021"/>
        <rFont val="Calibri Light"/>
        <family val="2"/>
        <scheme val="major"/>
      </rPr>
      <t>Saving the Sanctuary</t>
    </r>
    <r>
      <rPr>
        <sz val="10"/>
        <color theme="1" tint="0.14996795556505021"/>
        <rFont val="Calibri Light"/>
        <family val="2"/>
        <scheme val="major"/>
      </rPr>
      <t xml:space="preserve">, </t>
    </r>
    <r>
      <rPr>
        <i/>
        <sz val="10"/>
        <color theme="1" tint="0.14996795556505021"/>
        <rFont val="Calibri Light"/>
        <family val="2"/>
        <scheme val="major"/>
      </rPr>
      <t>Adelaide Comedy Podcast Live TV series</t>
    </r>
    <r>
      <rPr>
        <sz val="10"/>
        <color theme="1" tint="0.14996795556505021"/>
        <rFont val="Calibri Light"/>
        <family val="2"/>
        <scheme val="major"/>
      </rPr>
      <t xml:space="preserve">, </t>
    </r>
    <r>
      <rPr>
        <i/>
        <sz val="10"/>
        <color theme="1" tint="0.14996795556505021"/>
        <rFont val="Calibri Light"/>
        <family val="2"/>
        <scheme val="major"/>
      </rPr>
      <t>Broadcast Radio Australia SA</t>
    </r>
    <r>
      <rPr>
        <sz val="10"/>
        <color theme="1" tint="0.14996795556505021"/>
        <rFont val="Calibri Light"/>
        <family val="2"/>
        <scheme val="major"/>
      </rPr>
      <t xml:space="preserve"> and </t>
    </r>
    <r>
      <rPr>
        <i/>
        <sz val="10"/>
        <color theme="1" tint="0.14996795556505021"/>
        <rFont val="Calibri Light"/>
        <family val="2"/>
        <scheme val="major"/>
      </rPr>
      <t>Migrant 4 Migrant</t>
    </r>
  </si>
  <si>
    <t>Operational costs and upgrade of transmission equipment</t>
  </si>
  <si>
    <t>Castlemaine District Radio Inc (Main FM)</t>
  </si>
  <si>
    <t>Castlemaine</t>
  </si>
  <si>
    <r>
      <t xml:space="preserve">Production of </t>
    </r>
    <r>
      <rPr>
        <i/>
        <sz val="10"/>
        <color theme="1"/>
        <rFont val="Calibri Light"/>
        <family val="2"/>
        <scheme val="major"/>
      </rPr>
      <t>Adventures of the Heart</t>
    </r>
  </si>
  <si>
    <t xml:space="preserve">Castlemaine District Radio </t>
  </si>
  <si>
    <t>Sponsorship coordinator and salary</t>
  </si>
  <si>
    <t>CBAA Community Broadcasting Association of Australia</t>
  </si>
  <si>
    <t>Alexandria</t>
  </si>
  <si>
    <t xml:space="preserve">Sector Investment grants </t>
  </si>
  <si>
    <t>Management of CBOnline, Amrap, Digital Radio Project, Enhanced National News project and sector coordination</t>
  </si>
  <si>
    <t>Community Radio Station Health Check</t>
  </si>
  <si>
    <t>Christian Media Hub - Regional NSW</t>
  </si>
  <si>
    <r>
      <t xml:space="preserve">Production of </t>
    </r>
    <r>
      <rPr>
        <i/>
        <sz val="10"/>
        <color theme="1" tint="0.14996795556505021"/>
        <rFont val="Calibri Light"/>
        <family val="2"/>
        <scheme val="major"/>
      </rPr>
      <t>Talking Life</t>
    </r>
  </si>
  <si>
    <t>Transmission expenses and transmission equipment</t>
  </si>
  <si>
    <t>Cinespace</t>
  </si>
  <si>
    <t>Ardeer</t>
  </si>
  <si>
    <r>
      <t xml:space="preserve">Production of </t>
    </r>
    <r>
      <rPr>
        <i/>
        <sz val="10"/>
        <color theme="1" tint="0.14996795556505021"/>
        <rFont val="Calibri Light"/>
        <family val="2"/>
        <scheme val="major"/>
      </rPr>
      <t>Between Worlds</t>
    </r>
  </si>
  <si>
    <t>CMAA Christian Media &amp; Arts Australia Limited</t>
  </si>
  <si>
    <t>Small station capacity building project</t>
  </si>
  <si>
    <t>Central Victorian Community Broadcasters Inc. (Phoenix FM)</t>
  </si>
  <si>
    <t>California Gully</t>
  </si>
  <si>
    <t xml:space="preserve">Ethnic and indigenous programs </t>
  </si>
  <si>
    <t>outside broadcast equipment</t>
  </si>
  <si>
    <t>CMTO Community Media Training Organisation</t>
  </si>
  <si>
    <t>National Training Program</t>
  </si>
  <si>
    <t>Business development focused training</t>
  </si>
  <si>
    <t xml:space="preserve">Dungog Community Radio </t>
  </si>
  <si>
    <t>Dungog</t>
  </si>
  <si>
    <t>Echuca Moama Broadcast Service Inc (Radio EMFM)</t>
  </si>
  <si>
    <t>Echuca</t>
  </si>
  <si>
    <t>Update studio equipment</t>
  </si>
  <si>
    <t>Farda (tomorrow) Association</t>
  </si>
  <si>
    <t>Plympton Park</t>
  </si>
  <si>
    <r>
      <t xml:space="preserve">Production of </t>
    </r>
    <r>
      <rPr>
        <i/>
        <sz val="10"/>
        <color theme="1"/>
        <rFont val="Calibri Light"/>
        <family val="2"/>
        <scheme val="major"/>
      </rPr>
      <t>Farda TV Australia</t>
    </r>
  </si>
  <si>
    <t>First Languages Australia</t>
  </si>
  <si>
    <t>Newcastle</t>
  </si>
  <si>
    <r>
      <t xml:space="preserve">Production of </t>
    </r>
    <r>
      <rPr>
        <i/>
        <sz val="10"/>
        <color theme="1" tint="0.14996795556505021"/>
        <rFont val="Calibri Light"/>
        <family val="2"/>
        <scheme val="major"/>
      </rPr>
      <t>Ngangan wruk - Indigenous place name series</t>
    </r>
  </si>
  <si>
    <t>Golden Days Radio For Senior Citizens Inc</t>
  </si>
  <si>
    <t>Glen Huntly</t>
  </si>
  <si>
    <t>Salary</t>
  </si>
  <si>
    <t>Gundungurra Tribal Council Aboriginal Corporation</t>
  </si>
  <si>
    <t>Katoomba</t>
  </si>
  <si>
    <t xml:space="preserve">Indigenous program </t>
  </si>
  <si>
    <t>Hills Radio Incorporated</t>
  </si>
  <si>
    <t>Mount Barker</t>
  </si>
  <si>
    <t>Salary support and broadcast studio equipment</t>
  </si>
  <si>
    <t xml:space="preserve">Ethnic and RPH programs </t>
  </si>
  <si>
    <t>Hope Vale Aboriginal Shire Council</t>
  </si>
  <si>
    <t>Hope Vale</t>
  </si>
  <si>
    <t>Equipment and training</t>
  </si>
  <si>
    <t>ICTV Indigenous Community Television Limited</t>
  </si>
  <si>
    <t>Conference, building works, outside broadcast equipment and Business Manager salary</t>
  </si>
  <si>
    <r>
      <t xml:space="preserve">Country and Place and Video Awards 2018 and production of </t>
    </r>
    <r>
      <rPr>
        <i/>
        <sz val="10"/>
        <color theme="1" tint="0.14996795556505021"/>
        <rFont val="Calibri Light"/>
        <family val="2"/>
        <scheme val="major"/>
      </rPr>
      <t>Messages Home and Indigenous Language Warnings</t>
    </r>
  </si>
  <si>
    <t>Illawarra Aboriginal Corporation</t>
  </si>
  <si>
    <t>IRCA Indigenous Remote Communications Association (First Nations Media Australia)</t>
  </si>
  <si>
    <t>CONVERGE 2018, IndigiTUBE upgrade, webinars and national awards</t>
  </si>
  <si>
    <t>MAMA Midwest Aboriginal Media Association</t>
  </si>
  <si>
    <t>Geraldton</t>
  </si>
  <si>
    <t>Tamworth Aboriginal Cultural Showcase 2019 and Boyup Brook Country Music Festival 2019</t>
  </si>
  <si>
    <t>Manning Great Lakes Christian Broadcasters Incorporated</t>
  </si>
  <si>
    <t>Wingham</t>
  </si>
  <si>
    <t>Meander Valley Community Radio Inc. (MVFM)</t>
  </si>
  <si>
    <t>Deloraine</t>
  </si>
  <si>
    <t>NEMBC National Ethnic and Multicultural Broadcasters' Council</t>
  </si>
  <si>
    <t xml:space="preserve">NEMBC Australia sector coordination </t>
  </si>
  <si>
    <t>Multicultural AFL Football Show</t>
  </si>
  <si>
    <t>NG Media Ngaanyatjarra Media Aboriginal Corporation</t>
  </si>
  <si>
    <t>Ngaarda Media</t>
  </si>
  <si>
    <t>Roebourne</t>
  </si>
  <si>
    <t>Nunga Wangga Media Aboriginal Organisation</t>
  </si>
  <si>
    <t>Henley Beach</t>
  </si>
  <si>
    <t>PAW Media and Communications (Warlpiri Media Association)</t>
  </si>
  <si>
    <t>via Alice Springs</t>
  </si>
  <si>
    <t>Radio Adelaide</t>
  </si>
  <si>
    <r>
      <t xml:space="preserve">Specialist radio programming  and production of </t>
    </r>
    <r>
      <rPr>
        <i/>
        <sz val="10"/>
        <color theme="1" tint="0.14996795556505021"/>
        <rFont val="Calibri Light"/>
        <family val="2"/>
        <scheme val="major"/>
      </rPr>
      <t>Service Voices</t>
    </r>
    <r>
      <rPr>
        <sz val="10"/>
        <color theme="1" tint="0.14996795556505021"/>
        <rFont val="Calibri Light"/>
        <family val="2"/>
        <scheme val="major"/>
      </rPr>
      <t xml:space="preserve">, </t>
    </r>
    <r>
      <rPr>
        <i/>
        <sz val="10"/>
        <color theme="1" tint="0.14996795556505021"/>
        <rFont val="Calibri Light"/>
        <family val="2"/>
        <scheme val="major"/>
      </rPr>
      <t>Hippies, Punks and Cowboys</t>
    </r>
    <r>
      <rPr>
        <sz val="10"/>
        <color theme="1" tint="0.14996795556505021"/>
        <rFont val="Calibri Light"/>
        <family val="2"/>
        <scheme val="major"/>
      </rPr>
      <t xml:space="preserve">, </t>
    </r>
    <r>
      <rPr>
        <i/>
        <sz val="10"/>
        <color theme="1" tint="0.14996795556505021"/>
        <rFont val="Calibri Light"/>
        <family val="2"/>
        <scheme val="major"/>
      </rPr>
      <t xml:space="preserve">The Daily Interview </t>
    </r>
    <r>
      <rPr>
        <sz val="10"/>
        <color theme="1" tint="0.14996795556505021"/>
        <rFont val="Calibri Light"/>
        <family val="2"/>
        <scheme val="major"/>
      </rPr>
      <t xml:space="preserve">and </t>
    </r>
    <r>
      <rPr>
        <i/>
        <sz val="10"/>
        <color theme="1" tint="0.14996795556505021"/>
        <rFont val="Calibri Light"/>
        <family val="2"/>
        <scheme val="major"/>
      </rPr>
      <t>Adelaide Comedy Podcast</t>
    </r>
  </si>
  <si>
    <t>Riverland Christian Radio Inc. (Riverland Life FM)</t>
  </si>
  <si>
    <t>Loxton</t>
  </si>
  <si>
    <t>RMITV Student Community Television Inc.</t>
  </si>
  <si>
    <r>
      <t xml:space="preserve">Production of </t>
    </r>
    <r>
      <rPr>
        <i/>
        <sz val="10"/>
        <color theme="1" tint="0.14996795556505021"/>
        <rFont val="Calibri Light"/>
        <family val="2"/>
        <scheme val="major"/>
      </rPr>
      <t>Silent Comedy</t>
    </r>
    <r>
      <rPr>
        <sz val="10"/>
        <color theme="1" tint="0.14996795556505021"/>
        <rFont val="Calibri Light"/>
        <family val="2"/>
        <scheme val="major"/>
      </rPr>
      <t xml:space="preserve">, </t>
    </r>
    <r>
      <rPr>
        <i/>
        <sz val="10"/>
        <color theme="1" tint="0.14996795556505021"/>
        <rFont val="Calibri Light"/>
        <family val="2"/>
        <scheme val="major"/>
      </rPr>
      <t xml:space="preserve">Half Hour </t>
    </r>
    <r>
      <rPr>
        <sz val="10"/>
        <color theme="1" tint="0.14996795556505021"/>
        <rFont val="Calibri Light"/>
        <family val="2"/>
        <scheme val="major"/>
      </rPr>
      <t xml:space="preserve">and </t>
    </r>
    <r>
      <rPr>
        <i/>
        <sz val="10"/>
        <color theme="1" tint="0.14996795556505021"/>
        <rFont val="Calibri Light"/>
        <family val="2"/>
        <scheme val="major"/>
      </rPr>
      <t>Mainland Tonight</t>
    </r>
  </si>
  <si>
    <t>RPH Australia Co-operative Ltd</t>
  </si>
  <si>
    <t>South Hobart</t>
  </si>
  <si>
    <t xml:space="preserve">RPH Australia sector coordination </t>
  </si>
  <si>
    <t>Rustalk</t>
  </si>
  <si>
    <t>Marayong</t>
  </si>
  <si>
    <r>
      <t xml:space="preserve">Production of </t>
    </r>
    <r>
      <rPr>
        <i/>
        <sz val="10"/>
        <color theme="1"/>
        <rFont val="Calibri Light"/>
        <family val="2"/>
        <scheme val="major"/>
      </rPr>
      <t>Sounds of Harmony</t>
    </r>
  </si>
  <si>
    <t>SACBA South Australian Community Broadcasters Association Incorporated</t>
  </si>
  <si>
    <t>Adelaide Business Centre</t>
  </si>
  <si>
    <t>State Conference and Station Assistance Program</t>
  </si>
  <si>
    <t>SharingStories Foundation</t>
  </si>
  <si>
    <t>Toongabbie East</t>
  </si>
  <si>
    <r>
      <t xml:space="preserve">Production of </t>
    </r>
    <r>
      <rPr>
        <i/>
        <sz val="10"/>
        <color theme="1" tint="0.14996795556505021"/>
        <rFont val="Calibri Light"/>
        <family val="2"/>
        <scheme val="major"/>
      </rPr>
      <t>Woonyoomboo the Night Heron</t>
    </r>
    <r>
      <rPr>
        <sz val="10"/>
        <color theme="1" tint="0.14996795556505021"/>
        <rFont val="Calibri Light"/>
        <family val="2"/>
        <scheme val="major"/>
      </rPr>
      <t xml:space="preserve"> mini series</t>
    </r>
  </si>
  <si>
    <t>South Australian Council of Social Service Inc (SACOSS)</t>
  </si>
  <si>
    <t>Unley</t>
  </si>
  <si>
    <r>
      <t xml:space="preserve">Production of </t>
    </r>
    <r>
      <rPr>
        <i/>
        <sz val="10"/>
        <color theme="1"/>
        <rFont val="Calibri Light"/>
        <family val="2"/>
        <scheme val="major"/>
      </rPr>
      <t>Small Change - the weekly SACOSS radio show </t>
    </r>
  </si>
  <si>
    <t>Studio Artes Northside Incorporated</t>
  </si>
  <si>
    <r>
      <t xml:space="preserve">Production of </t>
    </r>
    <r>
      <rPr>
        <i/>
        <sz val="10"/>
        <color theme="1" tint="0.14996795556505021"/>
        <rFont val="Calibri Light"/>
        <family val="2"/>
        <scheme val="major"/>
      </rPr>
      <t>Ability on the Air</t>
    </r>
  </si>
  <si>
    <t>Tableland Christian Radio Association</t>
  </si>
  <si>
    <t>Mareeba</t>
  </si>
  <si>
    <t>Technorama Incorporated</t>
  </si>
  <si>
    <t>Conference, strategic planning and operational support</t>
  </si>
  <si>
    <t>Tribe FM Incorporated</t>
  </si>
  <si>
    <t>Willunga</t>
  </si>
  <si>
    <t>Transmission expenses, outside broadcast or remote studio equipment</t>
  </si>
  <si>
    <r>
      <t xml:space="preserve">Production of Schools and Youth Programs and </t>
    </r>
    <r>
      <rPr>
        <i/>
        <sz val="10"/>
        <color theme="1" tint="0.14996795556505021"/>
        <rFont val="Calibri Light"/>
        <family val="2"/>
        <scheme val="major"/>
      </rPr>
      <t xml:space="preserve">Tribe Live Local Music </t>
    </r>
  </si>
  <si>
    <t>TV Samoa Melbourne Incorporated</t>
  </si>
  <si>
    <t>Point Cook</t>
  </si>
  <si>
    <t>Uniting Communities</t>
  </si>
  <si>
    <t>Indigenous program</t>
  </si>
  <si>
    <t>Vision Australia Ltd (Vision Australia Radio Network)</t>
  </si>
  <si>
    <t>Kooyong</t>
  </si>
  <si>
    <t>Vision Australia Radio Darwin, transmission costs, Salaries, training and 800MHz equipment</t>
  </si>
  <si>
    <t>Western Regional Media Aboriginal Corporation</t>
  </si>
  <si>
    <t>Melton South</t>
  </si>
  <si>
    <r>
      <t xml:space="preserve">Production of </t>
    </r>
    <r>
      <rPr>
        <i/>
        <sz val="10"/>
        <color theme="1" tint="0.14996795556505021"/>
        <rFont val="Calibri Light"/>
        <family val="2"/>
        <scheme val="major"/>
      </rPr>
      <t>Berkana</t>
    </r>
    <r>
      <rPr>
        <sz val="10"/>
        <color theme="1" tint="0.14996795556505021"/>
        <rFont val="Calibri Light"/>
        <family val="2"/>
        <scheme val="major"/>
      </rPr>
      <t xml:space="preserve"> Indigenous program </t>
    </r>
  </si>
  <si>
    <t>Youthworx</t>
  </si>
  <si>
    <r>
      <t xml:space="preserve">Production of </t>
    </r>
    <r>
      <rPr>
        <i/>
        <sz val="10"/>
        <color theme="1"/>
        <rFont val="Calibri Light"/>
        <family val="2"/>
        <scheme val="major"/>
      </rPr>
      <t>Storykeepers – You and Me</t>
    </r>
  </si>
  <si>
    <t>Thoughtworks</t>
  </si>
  <si>
    <t>Sector Investment</t>
  </si>
  <si>
    <t>Consulting advice relating to CBOnline Streaming sector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</si>
</sst>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&quot;$&quot;#,##0"/>
    <numFmt numFmtId="165" formatCode="&quot;$&quot;#,##0;[Red]\-&quot;$&quot;#,##0"/>
  </numFmts>
  <fonts count="18" x14ac:knownFonts="1">
    <font>
      <sz val="11"/>
      <color theme="1"/>
      <name val="Calibri"/>
      <family val="2"/>
      <scheme val="minor"/>
    </font>
    <font>
      <b/>
      <sz val="10"/>
      <color theme="1" tint="0.1499679555650502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sz val="11"/>
      <color theme="1" tint="0.14996795556505021"/>
      <name val="Calibri"/>
      <family val="2"/>
      <scheme val="minor"/>
    </font>
    <font>
      <b/>
      <sz val="10"/>
      <color theme="1" tint="0.14996795556505021"/>
      <name val="Calibri"/>
      <family val="2"/>
    </font>
    <font>
      <sz val="8"/>
      <name val="Calibri Light"/>
      <family val="2"/>
      <scheme val="major"/>
    </font>
    <font>
      <sz val="8"/>
      <name val="Calibri Light"/>
      <family val="2"/>
    </font>
    <font>
      <b/>
      <sz val="10"/>
      <color theme="1" tint="0.14996795556505021"/>
      <name val="Calibri Light"/>
      <family val="2"/>
      <scheme val="major"/>
    </font>
    <font>
      <sz val="11"/>
      <name val="Calibri"/>
      <family val="2"/>
      <scheme val="minor"/>
    </font>
    <font>
      <sz val="10"/>
      <color theme="1" tint="0.1499679555650502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i/>
      <sz val="10"/>
      <color theme="1" tint="0.14996795556505021"/>
      <name val="Calibri Light"/>
      <family val="2"/>
      <scheme val="major"/>
    </font>
    <font>
      <i/>
      <sz val="10"/>
      <color theme="1"/>
      <name val="Calibri Light"/>
      <family val="2"/>
      <scheme val="major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99CC00"/>
        <bgColor indexed="64"/>
      </patternFill>
    </fill>
    <fill>
      <patternFill patternType="solid">
        <fgColor theme="9" tint="0.59993285927915285"/>
        <bgColor theme="9" tint="0.39991454817346722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 vertical="top" wrapText="1"/>
      <protection locked="0"/>
    </xf>
    <xf numFmtId="0" fontId="3" fillId="2" borderId="0" xfId="0" applyFont="1" applyFill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>
      <alignment wrapText="1"/>
    </xf>
    <xf numFmtId="0" fontId="10" fillId="0" borderId="0" xfId="0" applyFont="1"/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6" fontId="11" fillId="0" borderId="1" xfId="0" applyNumberFormat="1" applyFont="1" applyBorder="1"/>
    <xf numFmtId="164" fontId="9" fillId="0" borderId="1" xfId="0" applyNumberFormat="1" applyFont="1" applyBorder="1" applyAlignment="1">
      <alignment horizontal="right"/>
    </xf>
    <xf numFmtId="6" fontId="0" fillId="0" borderId="0" xfId="0" applyNumberFormat="1"/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164" fontId="9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/>
    </xf>
    <xf numFmtId="49" fontId="12" fillId="0" borderId="1" xfId="0" applyNumberFormat="1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right"/>
    </xf>
    <xf numFmtId="49" fontId="12" fillId="0" borderId="1" xfId="0" applyNumberFormat="1" applyFont="1" applyBorder="1" applyAlignment="1">
      <alignment vertical="top"/>
    </xf>
    <xf numFmtId="0" fontId="11" fillId="0" borderId="1" xfId="0" applyFont="1" applyBorder="1"/>
    <xf numFmtId="0" fontId="13" fillId="0" borderId="1" xfId="0" applyFont="1" applyBorder="1" applyAlignment="1">
      <alignment vertical="center" wrapText="1"/>
    </xf>
    <xf numFmtId="165" fontId="13" fillId="0" borderId="1" xfId="0" applyNumberFormat="1" applyFont="1" applyBorder="1"/>
    <xf numFmtId="0" fontId="13" fillId="0" borderId="1" xfId="0" applyFont="1" applyBorder="1"/>
    <xf numFmtId="6" fontId="13" fillId="0" borderId="1" xfId="0" applyNumberFormat="1" applyFont="1" applyBorder="1"/>
    <xf numFmtId="0" fontId="11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left" vertical="top"/>
    </xf>
    <xf numFmtId="165" fontId="11" fillId="0" borderId="1" xfId="0" applyNumberFormat="1" applyFont="1" applyBorder="1"/>
    <xf numFmtId="165" fontId="0" fillId="0" borderId="0" xfId="0" applyNumberFormat="1"/>
    <xf numFmtId="49" fontId="12" fillId="0" borderId="1" xfId="0" applyNumberFormat="1" applyFont="1" applyBorder="1" applyAlignment="1">
      <alignment vertical="top" wrapText="1"/>
    </xf>
    <xf numFmtId="6" fontId="11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 wrapText="1"/>
    </xf>
    <xf numFmtId="6" fontId="11" fillId="0" borderId="1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ean Linguey" id="{8C8F0AA8-0DD7-4E97-897E-54D4A4B61000}" userId="S::dlinguey@cbf.com.au::7ba4c35c-72b0-4287-8646-1c33b8b85fe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M252" dT="2019-08-05T01:14:33.78" personId="{8C8F0AA8-0DD7-4E97-897E-54D4A4B61000}" id="{EF400F7F-0E67-4420-BF5C-6ED9A193D99B}">
    <text>Sector Investment General funds</text>
  </threadedComment>
  <threadedComment ref="L261" dT="2019-08-05T01:15:00.32" personId="{8C8F0AA8-0DD7-4E97-897E-54D4A4B61000}" id="{784A0A64-A098-476F-8A2E-2232C9346E63}">
    <text>Business training - not available generally in 1819 - should we add another column for it here?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690EF-C19D-494D-B935-6107AEE2D259}">
  <dimension ref="A1:Z304"/>
  <sheetViews>
    <sheetView tabSelected="1" workbookViewId="0">
      <selection activeCell="AC9" sqref="AC9"/>
    </sheetView>
  </sheetViews>
  <sheetFormatPr defaultRowHeight="15" x14ac:dyDescent="0.25"/>
  <cols>
    <col min="1" max="1" width="57.42578125" customWidth="1"/>
    <col min="2" max="4" width="14.5703125" customWidth="1"/>
    <col min="5" max="5" width="42.5703125" style="14" customWidth="1"/>
    <col min="6" max="6" width="11.42578125" style="15" customWidth="1"/>
    <col min="7" max="7" width="9.5703125" style="15" bestFit="1" customWidth="1"/>
    <col min="8" max="9" width="10.85546875" style="15" bestFit="1" customWidth="1"/>
    <col min="10" max="11" width="9.5703125" style="15" bestFit="1" customWidth="1"/>
    <col min="12" max="12" width="10.42578125" style="15" bestFit="1" customWidth="1"/>
    <col min="13" max="14" width="10.85546875" style="15" bestFit="1" customWidth="1"/>
    <col min="15" max="15" width="17.7109375" style="15" customWidth="1"/>
    <col min="16" max="16" width="9.85546875" hidden="1" customWidth="1"/>
    <col min="17" max="23" width="0" hidden="1" customWidth="1"/>
    <col min="24" max="24" width="9.85546875" hidden="1" customWidth="1"/>
    <col min="25" max="27" width="0" hidden="1" customWidth="1"/>
  </cols>
  <sheetData>
    <row r="1" spans="1:26" s="6" customFormat="1" x14ac:dyDescent="0.25">
      <c r="A1" s="1"/>
      <c r="B1" s="2"/>
      <c r="C1" s="2"/>
      <c r="D1" s="1"/>
      <c r="E1" s="3"/>
      <c r="F1" s="4" t="s">
        <v>0</v>
      </c>
      <c r="G1" s="4"/>
      <c r="H1" s="4"/>
      <c r="I1" s="4"/>
      <c r="J1" s="4"/>
      <c r="K1" s="4"/>
      <c r="L1" s="4"/>
      <c r="M1" s="4"/>
      <c r="N1" s="4"/>
      <c r="O1" s="5"/>
    </row>
    <row r="2" spans="1:26" s="13" customFormat="1" ht="63.75" x14ac:dyDescent="0.2">
      <c r="A2" s="7" t="s">
        <v>1</v>
      </c>
      <c r="B2" s="8" t="s">
        <v>2</v>
      </c>
      <c r="C2" s="8" t="s">
        <v>3</v>
      </c>
      <c r="D2" s="9" t="s">
        <v>4</v>
      </c>
      <c r="E2" s="10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11" t="s">
        <v>13</v>
      </c>
      <c r="N2" s="11" t="s">
        <v>14</v>
      </c>
      <c r="O2" s="12" t="s">
        <v>15</v>
      </c>
      <c r="P2" s="13" t="s">
        <v>16</v>
      </c>
      <c r="Q2" s="13" t="s">
        <v>17</v>
      </c>
      <c r="R2" s="13" t="s">
        <v>18</v>
      </c>
      <c r="S2" s="13" t="s">
        <v>19</v>
      </c>
      <c r="T2" s="13" t="s">
        <v>20</v>
      </c>
      <c r="U2" s="13" t="s">
        <v>21</v>
      </c>
      <c r="V2" s="13" t="s">
        <v>22</v>
      </c>
      <c r="W2" s="13" t="s">
        <v>23</v>
      </c>
      <c r="X2" s="13" t="s">
        <v>24</v>
      </c>
      <c r="Y2" s="13" t="s">
        <v>25</v>
      </c>
    </row>
    <row r="4" spans="1:26" ht="25.5" x14ac:dyDescent="0.25">
      <c r="A4" s="16" t="s">
        <v>26</v>
      </c>
      <c r="B4" s="17" t="s">
        <v>27</v>
      </c>
      <c r="C4" s="17" t="s">
        <v>28</v>
      </c>
      <c r="D4" s="18" t="s">
        <v>29</v>
      </c>
      <c r="E4" s="18" t="s">
        <v>30</v>
      </c>
      <c r="F4" s="19">
        <v>22500</v>
      </c>
      <c r="G4" s="19"/>
      <c r="H4" s="19"/>
      <c r="I4" s="19"/>
      <c r="J4" s="19"/>
      <c r="K4" s="19"/>
      <c r="L4" s="19"/>
      <c r="M4" s="19"/>
      <c r="N4" s="19"/>
      <c r="O4" s="20">
        <f>SUM(F4:N4)</f>
        <v>22500</v>
      </c>
      <c r="X4" s="21">
        <f>+F4</f>
        <v>22500</v>
      </c>
      <c r="Z4" s="21">
        <f>+SUM(F4:N4)-SUM(P4:Y4)</f>
        <v>0</v>
      </c>
    </row>
    <row r="5" spans="1:26" x14ac:dyDescent="0.25">
      <c r="A5" s="22" t="s">
        <v>31</v>
      </c>
      <c r="B5" s="23" t="s">
        <v>32</v>
      </c>
      <c r="C5" s="23" t="s">
        <v>28</v>
      </c>
      <c r="D5" s="18" t="s">
        <v>33</v>
      </c>
      <c r="E5" s="18" t="s">
        <v>34</v>
      </c>
      <c r="F5" s="19"/>
      <c r="G5" s="19"/>
      <c r="H5" s="19">
        <v>54327</v>
      </c>
      <c r="I5" s="19"/>
      <c r="J5" s="19"/>
      <c r="K5" s="19"/>
      <c r="L5" s="19"/>
      <c r="M5" s="19"/>
      <c r="N5" s="19"/>
      <c r="O5" s="24">
        <f>SUM(F5:N5)+SUM(F6:N6)</f>
        <v>253909</v>
      </c>
    </row>
    <row r="6" spans="1:26" ht="25.5" x14ac:dyDescent="0.25">
      <c r="A6" s="22"/>
      <c r="B6" s="23"/>
      <c r="C6" s="23"/>
      <c r="D6" s="18" t="s">
        <v>29</v>
      </c>
      <c r="E6" s="18" t="s">
        <v>35</v>
      </c>
      <c r="F6" s="19">
        <v>62905</v>
      </c>
      <c r="G6" s="19"/>
      <c r="H6" s="19">
        <v>136677</v>
      </c>
      <c r="I6" s="19"/>
      <c r="J6" s="19"/>
      <c r="K6" s="19"/>
      <c r="L6" s="19"/>
      <c r="M6" s="19"/>
      <c r="N6" s="19"/>
      <c r="O6" s="24"/>
      <c r="P6" s="21">
        <f>+H6</f>
        <v>136677</v>
      </c>
      <c r="X6" s="21">
        <f>+F6</f>
        <v>62905</v>
      </c>
      <c r="Z6" s="21">
        <f t="shared" ref="Z6:Z12" si="0">+SUM(F6:N6)-SUM(P6:Y6)</f>
        <v>0</v>
      </c>
    </row>
    <row r="7" spans="1:26" ht="25.5" x14ac:dyDescent="0.25">
      <c r="A7" s="25" t="s">
        <v>36</v>
      </c>
      <c r="B7" s="26" t="s">
        <v>37</v>
      </c>
      <c r="C7" s="26" t="s">
        <v>28</v>
      </c>
      <c r="D7" s="18" t="s">
        <v>29</v>
      </c>
      <c r="E7" s="18" t="s">
        <v>38</v>
      </c>
      <c r="F7" s="19">
        <v>4000</v>
      </c>
      <c r="G7" s="19"/>
      <c r="H7" s="19"/>
      <c r="I7" s="19"/>
      <c r="J7" s="19">
        <v>61629</v>
      </c>
      <c r="K7" s="19">
        <v>5655</v>
      </c>
      <c r="L7" s="19"/>
      <c r="M7" s="19"/>
      <c r="N7" s="19"/>
      <c r="O7" s="20">
        <f>SUM(F7:N7)</f>
        <v>71284</v>
      </c>
      <c r="Q7" s="21">
        <f>+K7+J7</f>
        <v>67284</v>
      </c>
      <c r="X7" s="21">
        <f>+F7</f>
        <v>4000</v>
      </c>
      <c r="Z7" s="21">
        <f t="shared" si="0"/>
        <v>0</v>
      </c>
    </row>
    <row r="8" spans="1:26" ht="25.5" x14ac:dyDescent="0.25">
      <c r="A8" s="16" t="s">
        <v>39</v>
      </c>
      <c r="B8" s="17" t="s">
        <v>40</v>
      </c>
      <c r="C8" s="17" t="s">
        <v>28</v>
      </c>
      <c r="D8" s="18" t="s">
        <v>29</v>
      </c>
      <c r="E8" s="18" t="s">
        <v>41</v>
      </c>
      <c r="F8" s="19">
        <v>5000</v>
      </c>
      <c r="G8" s="19"/>
      <c r="H8" s="19"/>
      <c r="I8" s="19"/>
      <c r="J8" s="19"/>
      <c r="K8" s="19"/>
      <c r="L8" s="19"/>
      <c r="M8" s="19">
        <v>17000</v>
      </c>
      <c r="N8" s="19"/>
      <c r="O8" s="20">
        <f>SUM(F8:N8)</f>
        <v>22000</v>
      </c>
      <c r="R8" s="21">
        <f>+M8</f>
        <v>17000</v>
      </c>
      <c r="X8" s="21">
        <f>+F8</f>
        <v>5000</v>
      </c>
      <c r="Z8" s="21">
        <f t="shared" si="0"/>
        <v>0</v>
      </c>
    </row>
    <row r="9" spans="1:26" ht="25.5" x14ac:dyDescent="0.25">
      <c r="A9" s="16" t="s">
        <v>42</v>
      </c>
      <c r="B9" s="17" t="s">
        <v>43</v>
      </c>
      <c r="C9" s="17" t="s">
        <v>28</v>
      </c>
      <c r="D9" s="18" t="s">
        <v>29</v>
      </c>
      <c r="E9" s="18" t="s">
        <v>44</v>
      </c>
      <c r="F9" s="19">
        <v>40000</v>
      </c>
      <c r="G9" s="19">
        <v>10137</v>
      </c>
      <c r="H9" s="19"/>
      <c r="I9" s="19"/>
      <c r="J9" s="19"/>
      <c r="K9" s="19"/>
      <c r="L9" s="19"/>
      <c r="M9" s="19"/>
      <c r="N9" s="19"/>
      <c r="O9" s="20">
        <f>SUM(F9:N9)</f>
        <v>50137</v>
      </c>
      <c r="X9" s="21">
        <f>+F9</f>
        <v>40000</v>
      </c>
      <c r="Y9" s="21">
        <f>+G9</f>
        <v>10137</v>
      </c>
      <c r="Z9" s="21">
        <f t="shared" si="0"/>
        <v>0</v>
      </c>
    </row>
    <row r="10" spans="1:26" ht="25.5" x14ac:dyDescent="0.25">
      <c r="A10" s="16" t="s">
        <v>45</v>
      </c>
      <c r="B10" s="17" t="s">
        <v>46</v>
      </c>
      <c r="C10" s="17" t="s">
        <v>47</v>
      </c>
      <c r="D10" s="18" t="s">
        <v>29</v>
      </c>
      <c r="E10" s="18" t="s">
        <v>48</v>
      </c>
      <c r="F10" s="19"/>
      <c r="G10" s="19"/>
      <c r="H10" s="19"/>
      <c r="I10" s="19"/>
      <c r="J10" s="19"/>
      <c r="K10" s="19"/>
      <c r="L10" s="19"/>
      <c r="M10" s="19">
        <v>4032</v>
      </c>
      <c r="N10" s="19"/>
      <c r="O10" s="20">
        <f>SUM(F10:N10)</f>
        <v>4032</v>
      </c>
      <c r="R10" s="21">
        <f>+M10</f>
        <v>4032</v>
      </c>
      <c r="Z10" s="21">
        <f t="shared" si="0"/>
        <v>0</v>
      </c>
    </row>
    <row r="11" spans="1:26" ht="25.5" x14ac:dyDescent="0.25">
      <c r="A11" s="27" t="s">
        <v>49</v>
      </c>
      <c r="B11" s="28" t="s">
        <v>50</v>
      </c>
      <c r="C11" s="29" t="s">
        <v>47</v>
      </c>
      <c r="D11" s="30" t="s">
        <v>29</v>
      </c>
      <c r="E11" s="30" t="s">
        <v>30</v>
      </c>
      <c r="F11" s="19">
        <v>2900</v>
      </c>
      <c r="G11" s="19"/>
      <c r="H11" s="19"/>
      <c r="I11" s="19"/>
      <c r="J11" s="19"/>
      <c r="K11" s="19"/>
      <c r="L11" s="19"/>
      <c r="M11" s="19"/>
      <c r="N11" s="19"/>
      <c r="O11" s="31">
        <v>2900</v>
      </c>
      <c r="X11" s="21">
        <f>+F11</f>
        <v>2900</v>
      </c>
      <c r="Z11" s="21">
        <f t="shared" si="0"/>
        <v>0</v>
      </c>
    </row>
    <row r="12" spans="1:26" ht="25.5" x14ac:dyDescent="0.25">
      <c r="A12" s="16" t="s">
        <v>51</v>
      </c>
      <c r="B12" s="17" t="s">
        <v>52</v>
      </c>
      <c r="C12" s="17" t="s">
        <v>47</v>
      </c>
      <c r="D12" s="18" t="s">
        <v>29</v>
      </c>
      <c r="E12" s="18" t="s">
        <v>30</v>
      </c>
      <c r="F12" s="19">
        <v>5000</v>
      </c>
      <c r="G12" s="19"/>
      <c r="H12" s="19"/>
      <c r="I12" s="19"/>
      <c r="J12" s="19"/>
      <c r="K12" s="19"/>
      <c r="L12" s="19"/>
      <c r="M12" s="19"/>
      <c r="N12" s="19"/>
      <c r="O12" s="20">
        <f>SUM(F12:N12)</f>
        <v>5000</v>
      </c>
      <c r="X12" s="21">
        <f>+F12</f>
        <v>5000</v>
      </c>
      <c r="Z12" s="21">
        <f t="shared" si="0"/>
        <v>0</v>
      </c>
    </row>
    <row r="13" spans="1:26" ht="25.5" x14ac:dyDescent="0.25">
      <c r="A13" s="22" t="s">
        <v>53</v>
      </c>
      <c r="B13" s="23" t="s">
        <v>54</v>
      </c>
      <c r="C13" s="23" t="s">
        <v>47</v>
      </c>
      <c r="D13" s="18" t="s">
        <v>33</v>
      </c>
      <c r="E13" s="18" t="s">
        <v>55</v>
      </c>
      <c r="F13" s="19"/>
      <c r="G13" s="19"/>
      <c r="H13" s="19">
        <v>15430</v>
      </c>
      <c r="I13" s="19"/>
      <c r="J13" s="19"/>
      <c r="K13" s="19"/>
      <c r="L13" s="19"/>
      <c r="M13" s="19"/>
      <c r="N13" s="19"/>
      <c r="O13" s="24">
        <f>SUM(F13:N13)+SUM(F14:N14)</f>
        <v>52505</v>
      </c>
    </row>
    <row r="14" spans="1:26" ht="25.5" x14ac:dyDescent="0.25">
      <c r="A14" s="22"/>
      <c r="B14" s="23"/>
      <c r="C14" s="23"/>
      <c r="D14" s="30" t="s">
        <v>29</v>
      </c>
      <c r="E14" s="18" t="s">
        <v>56</v>
      </c>
      <c r="F14" s="19"/>
      <c r="G14" s="19"/>
      <c r="H14" s="19">
        <v>37075</v>
      </c>
      <c r="I14" s="19"/>
      <c r="J14" s="19"/>
      <c r="K14" s="19"/>
      <c r="L14" s="19"/>
      <c r="M14" s="19"/>
      <c r="N14" s="19"/>
      <c r="O14" s="24"/>
      <c r="P14" s="21">
        <f>+H14</f>
        <v>37075</v>
      </c>
      <c r="Z14" s="21">
        <f t="shared" ref="Z14:Z15" si="1">+SUM(F14:N14)-SUM(P14:Y14)</f>
        <v>0</v>
      </c>
    </row>
    <row r="15" spans="1:26" ht="25.5" x14ac:dyDescent="0.25">
      <c r="A15" s="16" t="s">
        <v>57</v>
      </c>
      <c r="B15" s="17" t="s">
        <v>58</v>
      </c>
      <c r="C15" s="17" t="s">
        <v>47</v>
      </c>
      <c r="D15" s="18" t="s">
        <v>29</v>
      </c>
      <c r="E15" s="18" t="s">
        <v>59</v>
      </c>
      <c r="F15" s="19">
        <v>2790</v>
      </c>
      <c r="G15" s="19"/>
      <c r="H15" s="19"/>
      <c r="I15" s="19"/>
      <c r="J15" s="19"/>
      <c r="K15" s="19"/>
      <c r="L15" s="19"/>
      <c r="M15" s="19">
        <v>4160</v>
      </c>
      <c r="N15" s="19"/>
      <c r="O15" s="20">
        <f>SUM(F15:N15)</f>
        <v>6950</v>
      </c>
      <c r="P15" s="21">
        <f>+M15</f>
        <v>4160</v>
      </c>
      <c r="X15" s="21">
        <f>+F15</f>
        <v>2790</v>
      </c>
      <c r="Z15" s="21">
        <f t="shared" si="1"/>
        <v>0</v>
      </c>
    </row>
    <row r="16" spans="1:26" ht="38.25" x14ac:dyDescent="0.25">
      <c r="A16" s="22" t="s">
        <v>60</v>
      </c>
      <c r="B16" s="23" t="s">
        <v>61</v>
      </c>
      <c r="C16" s="23" t="s">
        <v>47</v>
      </c>
      <c r="D16" s="18" t="s">
        <v>33</v>
      </c>
      <c r="E16" s="18" t="s">
        <v>62</v>
      </c>
      <c r="F16" s="19"/>
      <c r="G16" s="19"/>
      <c r="H16" s="19">
        <v>15889</v>
      </c>
      <c r="I16" s="19">
        <v>18595</v>
      </c>
      <c r="J16" s="19"/>
      <c r="K16" s="19"/>
      <c r="L16" s="19"/>
      <c r="M16" s="19">
        <v>55080</v>
      </c>
      <c r="N16" s="19"/>
      <c r="O16" s="24">
        <f>SUM(F16:N16)+SUM(F17:N17)</f>
        <v>103687</v>
      </c>
    </row>
    <row r="17" spans="1:26" ht="25.5" x14ac:dyDescent="0.25">
      <c r="A17" s="22"/>
      <c r="B17" s="23"/>
      <c r="C17" s="23"/>
      <c r="D17" s="30" t="s">
        <v>29</v>
      </c>
      <c r="E17" s="30" t="s">
        <v>63</v>
      </c>
      <c r="F17" s="19">
        <v>2000</v>
      </c>
      <c r="G17" s="19"/>
      <c r="H17" s="19">
        <v>12123</v>
      </c>
      <c r="I17" s="19"/>
      <c r="J17" s="19"/>
      <c r="K17" s="19"/>
      <c r="L17" s="19"/>
      <c r="M17" s="19"/>
      <c r="N17" s="19"/>
      <c r="O17" s="24"/>
      <c r="P17" s="21">
        <f>+H17</f>
        <v>12123</v>
      </c>
      <c r="X17" s="21">
        <f>+F17</f>
        <v>2000</v>
      </c>
      <c r="Z17" s="21">
        <f>+SUM(F17:N17)-SUM(P17:Y17)</f>
        <v>0</v>
      </c>
    </row>
    <row r="18" spans="1:26" x14ac:dyDescent="0.25">
      <c r="A18" s="16" t="s">
        <v>64</v>
      </c>
      <c r="B18" s="17" t="s">
        <v>65</v>
      </c>
      <c r="C18" s="17" t="s">
        <v>47</v>
      </c>
      <c r="D18" s="18" t="s">
        <v>33</v>
      </c>
      <c r="E18" s="18" t="s">
        <v>66</v>
      </c>
      <c r="F18" s="19"/>
      <c r="G18" s="19"/>
      <c r="H18" s="19"/>
      <c r="I18" s="19"/>
      <c r="J18" s="19"/>
      <c r="K18" s="19"/>
      <c r="L18" s="19"/>
      <c r="M18" s="19">
        <v>10000</v>
      </c>
      <c r="N18" s="19"/>
      <c r="O18" s="20">
        <f t="shared" ref="O18:O22" si="2">SUM(F18:N18)</f>
        <v>10000</v>
      </c>
    </row>
    <row r="19" spans="1:26" ht="25.5" x14ac:dyDescent="0.25">
      <c r="A19" s="22" t="s">
        <v>67</v>
      </c>
      <c r="B19" s="23" t="s">
        <v>68</v>
      </c>
      <c r="C19" s="23" t="s">
        <v>47</v>
      </c>
      <c r="D19" s="18" t="s">
        <v>33</v>
      </c>
      <c r="E19" s="18" t="s">
        <v>69</v>
      </c>
      <c r="F19" s="19"/>
      <c r="G19" s="19"/>
      <c r="H19" s="19">
        <v>10200</v>
      </c>
      <c r="I19" s="19"/>
      <c r="J19" s="19"/>
      <c r="K19" s="19"/>
      <c r="L19" s="19"/>
      <c r="M19" s="19">
        <v>7730</v>
      </c>
      <c r="N19" s="19"/>
      <c r="O19" s="24">
        <f>SUM(F19:N19)+SUM(F20:N20)</f>
        <v>35230</v>
      </c>
    </row>
    <row r="20" spans="1:26" ht="25.5" x14ac:dyDescent="0.25">
      <c r="A20" s="22"/>
      <c r="B20" s="23"/>
      <c r="C20" s="23"/>
      <c r="D20" s="18" t="s">
        <v>29</v>
      </c>
      <c r="E20" s="18" t="s">
        <v>63</v>
      </c>
      <c r="F20" s="19"/>
      <c r="G20" s="19"/>
      <c r="H20" s="19">
        <v>17300</v>
      </c>
      <c r="I20" s="19"/>
      <c r="J20" s="19"/>
      <c r="K20" s="19"/>
      <c r="L20" s="19"/>
      <c r="M20" s="19"/>
      <c r="N20" s="19"/>
      <c r="O20" s="24"/>
      <c r="P20" s="21">
        <f>+H20</f>
        <v>17300</v>
      </c>
      <c r="Z20" s="21">
        <f t="shared" ref="Z20:Z27" si="3">+SUM(F20:N20)-SUM(P20:Y20)</f>
        <v>0</v>
      </c>
    </row>
    <row r="21" spans="1:26" ht="25.5" x14ac:dyDescent="0.25">
      <c r="A21" s="16" t="s">
        <v>70</v>
      </c>
      <c r="B21" s="17" t="s">
        <v>71</v>
      </c>
      <c r="C21" s="17" t="s">
        <v>47</v>
      </c>
      <c r="D21" s="18" t="s">
        <v>29</v>
      </c>
      <c r="E21" s="18" t="s">
        <v>41</v>
      </c>
      <c r="F21" s="19">
        <v>1569</v>
      </c>
      <c r="G21" s="19"/>
      <c r="H21" s="19"/>
      <c r="I21" s="19"/>
      <c r="J21" s="19"/>
      <c r="K21" s="19"/>
      <c r="L21" s="19"/>
      <c r="M21" s="19">
        <v>11255</v>
      </c>
      <c r="N21" s="19"/>
      <c r="O21" s="20">
        <f t="shared" si="2"/>
        <v>12824</v>
      </c>
      <c r="R21" s="21">
        <f>+M21</f>
        <v>11255</v>
      </c>
      <c r="X21" s="21">
        <f>+F21</f>
        <v>1569</v>
      </c>
      <c r="Z21" s="21">
        <f t="shared" si="3"/>
        <v>0</v>
      </c>
    </row>
    <row r="22" spans="1:26" ht="25.5" x14ac:dyDescent="0.25">
      <c r="A22" s="16" t="s">
        <v>72</v>
      </c>
      <c r="B22" s="17" t="s">
        <v>73</v>
      </c>
      <c r="C22" s="17" t="s">
        <v>47</v>
      </c>
      <c r="D22" s="18" t="s">
        <v>29</v>
      </c>
      <c r="E22" s="18" t="s">
        <v>74</v>
      </c>
      <c r="F22" s="19"/>
      <c r="G22" s="19">
        <v>38440</v>
      </c>
      <c r="H22" s="19"/>
      <c r="I22" s="19"/>
      <c r="J22" s="19"/>
      <c r="K22" s="19"/>
      <c r="L22" s="19"/>
      <c r="M22" s="19"/>
      <c r="N22" s="19"/>
      <c r="O22" s="20">
        <f t="shared" si="2"/>
        <v>38440</v>
      </c>
      <c r="Y22" s="21">
        <f>+G22</f>
        <v>38440</v>
      </c>
      <c r="Z22" s="21">
        <f t="shared" si="3"/>
        <v>0</v>
      </c>
    </row>
    <row r="23" spans="1:26" ht="25.5" x14ac:dyDescent="0.25">
      <c r="A23" s="16" t="s">
        <v>75</v>
      </c>
      <c r="B23" s="17" t="s">
        <v>76</v>
      </c>
      <c r="C23" s="17" t="s">
        <v>47</v>
      </c>
      <c r="D23" s="18" t="s">
        <v>29</v>
      </c>
      <c r="E23" s="18" t="s">
        <v>77</v>
      </c>
      <c r="F23" s="19">
        <v>15695</v>
      </c>
      <c r="G23" s="19"/>
      <c r="H23" s="19"/>
      <c r="I23" s="19"/>
      <c r="J23" s="19"/>
      <c r="K23" s="19"/>
      <c r="L23" s="19"/>
      <c r="M23" s="19"/>
      <c r="N23" s="19"/>
      <c r="O23" s="20">
        <f>SUM(F23:N23)</f>
        <v>15695</v>
      </c>
      <c r="X23" s="21">
        <f>+F23</f>
        <v>15695</v>
      </c>
      <c r="Z23" s="21">
        <f t="shared" si="3"/>
        <v>0</v>
      </c>
    </row>
    <row r="24" spans="1:26" ht="25.5" x14ac:dyDescent="0.25">
      <c r="A24" s="27" t="s">
        <v>78</v>
      </c>
      <c r="B24" s="28" t="s">
        <v>79</v>
      </c>
      <c r="C24" s="29" t="s">
        <v>47</v>
      </c>
      <c r="D24" s="30" t="s">
        <v>29</v>
      </c>
      <c r="E24" s="30" t="s">
        <v>30</v>
      </c>
      <c r="F24" s="19">
        <v>7700</v>
      </c>
      <c r="G24" s="19"/>
      <c r="H24" s="19"/>
      <c r="I24" s="19"/>
      <c r="J24" s="19"/>
      <c r="K24" s="19"/>
      <c r="L24" s="19"/>
      <c r="M24" s="19"/>
      <c r="N24" s="19"/>
      <c r="O24" s="20">
        <f>SUM(F24:N24)</f>
        <v>7700</v>
      </c>
      <c r="X24" s="21">
        <f>+F24</f>
        <v>7700</v>
      </c>
      <c r="Z24" s="21">
        <f t="shared" si="3"/>
        <v>0</v>
      </c>
    </row>
    <row r="25" spans="1:26" ht="25.5" x14ac:dyDescent="0.25">
      <c r="A25" s="25" t="s">
        <v>80</v>
      </c>
      <c r="B25" s="26" t="s">
        <v>46</v>
      </c>
      <c r="C25" s="26" t="s">
        <v>47</v>
      </c>
      <c r="D25" s="18" t="s">
        <v>29</v>
      </c>
      <c r="E25" s="18" t="s">
        <v>81</v>
      </c>
      <c r="F25" s="19">
        <v>14727</v>
      </c>
      <c r="G25" s="19"/>
      <c r="H25" s="19"/>
      <c r="I25" s="19"/>
      <c r="J25" s="19"/>
      <c r="K25" s="19"/>
      <c r="L25" s="19"/>
      <c r="M25" s="19">
        <v>30000</v>
      </c>
      <c r="N25" s="19"/>
      <c r="O25" s="20">
        <f>SUM(F25:N25)</f>
        <v>44727</v>
      </c>
      <c r="P25" s="21">
        <f>+M25</f>
        <v>30000</v>
      </c>
      <c r="R25" s="21"/>
      <c r="X25" s="21">
        <f>+F25</f>
        <v>14727</v>
      </c>
      <c r="Z25" s="21">
        <f t="shared" si="3"/>
        <v>0</v>
      </c>
    </row>
    <row r="26" spans="1:26" ht="25.5" x14ac:dyDescent="0.25">
      <c r="A26" s="16" t="s">
        <v>82</v>
      </c>
      <c r="B26" s="17" t="s">
        <v>83</v>
      </c>
      <c r="C26" s="17" t="s">
        <v>47</v>
      </c>
      <c r="D26" s="18" t="s">
        <v>29</v>
      </c>
      <c r="E26" s="18" t="s">
        <v>30</v>
      </c>
      <c r="F26" s="19">
        <v>2200</v>
      </c>
      <c r="G26" s="19"/>
      <c r="H26" s="19"/>
      <c r="I26" s="19"/>
      <c r="J26" s="19"/>
      <c r="K26" s="19"/>
      <c r="L26" s="19"/>
      <c r="M26" s="19"/>
      <c r="N26" s="19"/>
      <c r="O26" s="20">
        <f t="shared" ref="O26:O30" si="4">SUM(F26:N26)</f>
        <v>2200</v>
      </c>
      <c r="X26" s="21">
        <f>+F26</f>
        <v>2200</v>
      </c>
      <c r="Z26" s="21">
        <f t="shared" si="3"/>
        <v>0</v>
      </c>
    </row>
    <row r="27" spans="1:26" ht="25.5" x14ac:dyDescent="0.25">
      <c r="A27" s="16" t="s">
        <v>84</v>
      </c>
      <c r="B27" s="17" t="s">
        <v>85</v>
      </c>
      <c r="C27" s="17" t="s">
        <v>47</v>
      </c>
      <c r="D27" s="18" t="s">
        <v>29</v>
      </c>
      <c r="E27" s="18" t="s">
        <v>86</v>
      </c>
      <c r="F27" s="19"/>
      <c r="G27" s="19"/>
      <c r="H27" s="19"/>
      <c r="I27" s="19"/>
      <c r="J27" s="19"/>
      <c r="K27" s="19"/>
      <c r="L27" s="19"/>
      <c r="M27" s="19">
        <v>4400</v>
      </c>
      <c r="N27" s="19"/>
      <c r="O27" s="20">
        <f t="shared" si="4"/>
        <v>4400</v>
      </c>
      <c r="R27" s="21">
        <f>+M27</f>
        <v>4400</v>
      </c>
      <c r="Z27" s="21">
        <f t="shared" si="3"/>
        <v>0</v>
      </c>
    </row>
    <row r="28" spans="1:26" x14ac:dyDescent="0.25">
      <c r="A28" s="16" t="s">
        <v>87</v>
      </c>
      <c r="B28" s="17" t="s">
        <v>88</v>
      </c>
      <c r="C28" s="17" t="s">
        <v>47</v>
      </c>
      <c r="D28" s="18" t="s">
        <v>33</v>
      </c>
      <c r="E28" s="18" t="s">
        <v>89</v>
      </c>
      <c r="F28" s="19"/>
      <c r="G28" s="19"/>
      <c r="H28" s="19"/>
      <c r="I28" s="19"/>
      <c r="J28" s="19"/>
      <c r="K28" s="19"/>
      <c r="L28" s="19"/>
      <c r="M28" s="19">
        <v>45000</v>
      </c>
      <c r="N28" s="19"/>
      <c r="O28" s="20">
        <f t="shared" si="4"/>
        <v>45000</v>
      </c>
    </row>
    <row r="29" spans="1:26" ht="25.5" x14ac:dyDescent="0.25">
      <c r="A29" s="16" t="s">
        <v>90</v>
      </c>
      <c r="B29" s="17" t="s">
        <v>91</v>
      </c>
      <c r="C29" s="17" t="s">
        <v>47</v>
      </c>
      <c r="D29" s="18" t="s">
        <v>29</v>
      </c>
      <c r="E29" s="18" t="s">
        <v>41</v>
      </c>
      <c r="F29" s="19">
        <v>7500</v>
      </c>
      <c r="G29" s="19"/>
      <c r="H29" s="19"/>
      <c r="I29" s="19"/>
      <c r="J29" s="19"/>
      <c r="K29" s="19"/>
      <c r="L29" s="19"/>
      <c r="M29" s="19">
        <v>12400</v>
      </c>
      <c r="N29" s="19"/>
      <c r="O29" s="20">
        <f t="shared" si="4"/>
        <v>19900</v>
      </c>
      <c r="R29" s="21">
        <f>+M29</f>
        <v>12400</v>
      </c>
      <c r="X29" s="21">
        <f>+F29</f>
        <v>7500</v>
      </c>
      <c r="Z29" s="21">
        <f t="shared" ref="Z29:Z30" si="5">+SUM(F29:N29)-SUM(P29:Y29)</f>
        <v>0</v>
      </c>
    </row>
    <row r="30" spans="1:26" ht="25.5" x14ac:dyDescent="0.25">
      <c r="A30" s="16" t="s">
        <v>92</v>
      </c>
      <c r="B30" s="17" t="s">
        <v>93</v>
      </c>
      <c r="C30" s="17" t="s">
        <v>47</v>
      </c>
      <c r="D30" s="18" t="s">
        <v>29</v>
      </c>
      <c r="E30" s="18" t="s">
        <v>17</v>
      </c>
      <c r="F30" s="19"/>
      <c r="G30" s="19"/>
      <c r="H30" s="19">
        <v>13000</v>
      </c>
      <c r="I30" s="19"/>
      <c r="J30" s="19"/>
      <c r="K30" s="19"/>
      <c r="L30" s="19"/>
      <c r="M30" s="19"/>
      <c r="N30" s="19"/>
      <c r="O30" s="20">
        <f t="shared" si="4"/>
        <v>13000</v>
      </c>
      <c r="Q30" s="21">
        <f>+H30</f>
        <v>13000</v>
      </c>
      <c r="Z30" s="21">
        <f t="shared" si="5"/>
        <v>0</v>
      </c>
    </row>
    <row r="31" spans="1:26" x14ac:dyDescent="0.25">
      <c r="A31" s="22" t="s">
        <v>94</v>
      </c>
      <c r="B31" s="23" t="s">
        <v>95</v>
      </c>
      <c r="C31" s="23" t="s">
        <v>47</v>
      </c>
      <c r="D31" s="18" t="s">
        <v>33</v>
      </c>
      <c r="E31" s="18" t="s">
        <v>96</v>
      </c>
      <c r="F31" s="19"/>
      <c r="G31" s="19"/>
      <c r="H31" s="19">
        <v>7972</v>
      </c>
      <c r="I31" s="19"/>
      <c r="J31" s="19"/>
      <c r="K31" s="19"/>
      <c r="L31" s="19"/>
      <c r="M31" s="19">
        <v>2750</v>
      </c>
      <c r="N31" s="19"/>
      <c r="O31" s="24">
        <f>SUM(F31:N31)+SUM(F32:N32)</f>
        <v>20722</v>
      </c>
    </row>
    <row r="32" spans="1:26" ht="25.5" x14ac:dyDescent="0.25">
      <c r="A32" s="22"/>
      <c r="B32" s="23"/>
      <c r="C32" s="23"/>
      <c r="D32" s="18" t="s">
        <v>29</v>
      </c>
      <c r="E32" s="18" t="s">
        <v>97</v>
      </c>
      <c r="F32" s="19"/>
      <c r="G32" s="19"/>
      <c r="H32" s="19">
        <v>10000</v>
      </c>
      <c r="I32" s="19"/>
      <c r="J32" s="19"/>
      <c r="K32" s="19"/>
      <c r="L32" s="19"/>
      <c r="M32" s="19"/>
      <c r="N32" s="19"/>
      <c r="O32" s="24"/>
      <c r="P32" s="21">
        <f>+H32</f>
        <v>10000</v>
      </c>
      <c r="Z32" s="21">
        <f t="shared" ref="Z32:Z37" si="6">+SUM(F32:N32)-SUM(P32:Y32)</f>
        <v>0</v>
      </c>
    </row>
    <row r="33" spans="1:26" ht="25.5" x14ac:dyDescent="0.25">
      <c r="A33" s="16" t="s">
        <v>98</v>
      </c>
      <c r="B33" s="17" t="s">
        <v>99</v>
      </c>
      <c r="C33" s="17" t="s">
        <v>47</v>
      </c>
      <c r="D33" s="18" t="s">
        <v>29</v>
      </c>
      <c r="E33" s="18" t="s">
        <v>100</v>
      </c>
      <c r="F33" s="19">
        <v>1730</v>
      </c>
      <c r="G33" s="19"/>
      <c r="H33" s="19"/>
      <c r="I33" s="19"/>
      <c r="J33" s="19"/>
      <c r="K33" s="19"/>
      <c r="L33" s="19"/>
      <c r="M33" s="19">
        <v>15160</v>
      </c>
      <c r="N33" s="19"/>
      <c r="O33" s="20">
        <f>SUM(F33:N33)</f>
        <v>16890</v>
      </c>
      <c r="Q33" s="21">
        <f>+M33</f>
        <v>15160</v>
      </c>
      <c r="X33" s="21">
        <f>+F33</f>
        <v>1730</v>
      </c>
      <c r="Z33" s="21">
        <f t="shared" si="6"/>
        <v>0</v>
      </c>
    </row>
    <row r="34" spans="1:26" ht="25.5" x14ac:dyDescent="0.25">
      <c r="A34" s="27" t="s">
        <v>101</v>
      </c>
      <c r="B34" s="28" t="s">
        <v>102</v>
      </c>
      <c r="C34" s="29" t="s">
        <v>47</v>
      </c>
      <c r="D34" s="30" t="s">
        <v>29</v>
      </c>
      <c r="E34" s="30" t="s">
        <v>77</v>
      </c>
      <c r="F34" s="19">
        <v>5081</v>
      </c>
      <c r="G34" s="19">
        <v>1694</v>
      </c>
      <c r="H34" s="19"/>
      <c r="I34" s="19"/>
      <c r="J34" s="19"/>
      <c r="K34" s="19"/>
      <c r="L34" s="19"/>
      <c r="M34" s="19"/>
      <c r="N34" s="19"/>
      <c r="O34" s="20">
        <f>SUM(F34:N34)</f>
        <v>6775</v>
      </c>
      <c r="X34" s="21">
        <f>+F34</f>
        <v>5081</v>
      </c>
      <c r="Y34" s="21">
        <f>+G34</f>
        <v>1694</v>
      </c>
      <c r="Z34" s="21">
        <f t="shared" si="6"/>
        <v>0</v>
      </c>
    </row>
    <row r="35" spans="1:26" ht="25.5" x14ac:dyDescent="0.25">
      <c r="A35" s="16" t="s">
        <v>103</v>
      </c>
      <c r="B35" s="17" t="s">
        <v>104</v>
      </c>
      <c r="C35" s="17" t="s">
        <v>47</v>
      </c>
      <c r="D35" s="18" t="s">
        <v>29</v>
      </c>
      <c r="E35" s="18" t="s">
        <v>59</v>
      </c>
      <c r="F35" s="19">
        <v>3500</v>
      </c>
      <c r="G35" s="19"/>
      <c r="H35" s="19"/>
      <c r="I35" s="19"/>
      <c r="J35" s="19"/>
      <c r="K35" s="19"/>
      <c r="L35" s="19"/>
      <c r="M35" s="19">
        <v>8000</v>
      </c>
      <c r="N35" s="19"/>
      <c r="O35" s="20">
        <f t="shared" ref="O35:O38" si="7">SUM(F35:N35)</f>
        <v>11500</v>
      </c>
      <c r="P35" s="21">
        <f>+M35</f>
        <v>8000</v>
      </c>
      <c r="X35" s="21">
        <f>+F35</f>
        <v>3500</v>
      </c>
      <c r="Z35" s="21">
        <f t="shared" si="6"/>
        <v>0</v>
      </c>
    </row>
    <row r="36" spans="1:26" ht="25.5" x14ac:dyDescent="0.25">
      <c r="A36" s="16" t="s">
        <v>105</v>
      </c>
      <c r="B36" s="17" t="s">
        <v>106</v>
      </c>
      <c r="C36" s="17" t="s">
        <v>47</v>
      </c>
      <c r="D36" s="18" t="s">
        <v>29</v>
      </c>
      <c r="E36" s="18" t="s">
        <v>30</v>
      </c>
      <c r="F36" s="19">
        <v>5500</v>
      </c>
      <c r="G36" s="19"/>
      <c r="H36" s="19"/>
      <c r="I36" s="19"/>
      <c r="J36" s="19"/>
      <c r="K36" s="19"/>
      <c r="L36" s="19"/>
      <c r="M36" s="19"/>
      <c r="N36" s="19"/>
      <c r="O36" s="20">
        <f t="shared" si="7"/>
        <v>5500</v>
      </c>
      <c r="X36" s="21">
        <f>+F36</f>
        <v>5500</v>
      </c>
      <c r="Z36" s="21">
        <f t="shared" si="6"/>
        <v>0</v>
      </c>
    </row>
    <row r="37" spans="1:26" ht="25.5" x14ac:dyDescent="0.25">
      <c r="A37" s="16" t="s">
        <v>107</v>
      </c>
      <c r="B37" s="17" t="s">
        <v>108</v>
      </c>
      <c r="C37" s="17" t="s">
        <v>47</v>
      </c>
      <c r="D37" s="18" t="s">
        <v>29</v>
      </c>
      <c r="E37" s="18" t="s">
        <v>109</v>
      </c>
      <c r="F37" s="19">
        <v>10000</v>
      </c>
      <c r="G37" s="19">
        <v>31000</v>
      </c>
      <c r="H37" s="19"/>
      <c r="I37" s="19"/>
      <c r="J37" s="19"/>
      <c r="K37" s="19"/>
      <c r="L37" s="19"/>
      <c r="M37" s="19"/>
      <c r="N37" s="19"/>
      <c r="O37" s="20">
        <f t="shared" si="7"/>
        <v>41000</v>
      </c>
      <c r="X37" s="21">
        <f>+F37</f>
        <v>10000</v>
      </c>
      <c r="Y37" s="21">
        <f>+G37</f>
        <v>31000</v>
      </c>
      <c r="Z37" s="21">
        <f t="shared" si="6"/>
        <v>0</v>
      </c>
    </row>
    <row r="38" spans="1:26" x14ac:dyDescent="0.25">
      <c r="A38" s="16" t="s">
        <v>110</v>
      </c>
      <c r="B38" s="17" t="s">
        <v>111</v>
      </c>
      <c r="C38" s="17" t="s">
        <v>47</v>
      </c>
      <c r="D38" s="18" t="s">
        <v>33</v>
      </c>
      <c r="E38" s="18" t="s">
        <v>112</v>
      </c>
      <c r="F38" s="19"/>
      <c r="G38" s="19"/>
      <c r="H38" s="19">
        <v>4735</v>
      </c>
      <c r="I38" s="19"/>
      <c r="J38" s="19"/>
      <c r="K38" s="19"/>
      <c r="L38" s="19"/>
      <c r="M38" s="19"/>
      <c r="N38" s="19"/>
      <c r="O38" s="20">
        <f t="shared" si="7"/>
        <v>4735</v>
      </c>
    </row>
    <row r="39" spans="1:26" ht="38.25" x14ac:dyDescent="0.25">
      <c r="A39" s="22" t="s">
        <v>113</v>
      </c>
      <c r="B39" s="23" t="s">
        <v>114</v>
      </c>
      <c r="C39" s="23" t="s">
        <v>47</v>
      </c>
      <c r="D39" s="18" t="s">
        <v>33</v>
      </c>
      <c r="E39" s="18" t="s">
        <v>115</v>
      </c>
      <c r="F39" s="19"/>
      <c r="G39" s="19"/>
      <c r="H39" s="19">
        <v>69576</v>
      </c>
      <c r="I39" s="19"/>
      <c r="J39" s="19"/>
      <c r="K39" s="19"/>
      <c r="L39" s="19"/>
      <c r="M39" s="19"/>
      <c r="N39" s="19"/>
      <c r="O39" s="24">
        <f>SUM(F39:N39)+SUM(F40:N40)</f>
        <v>80664</v>
      </c>
    </row>
    <row r="40" spans="1:26" ht="25.5" x14ac:dyDescent="0.25">
      <c r="A40" s="22"/>
      <c r="B40" s="23"/>
      <c r="C40" s="23"/>
      <c r="D40" s="30" t="s">
        <v>29</v>
      </c>
      <c r="E40" s="30" t="s">
        <v>19</v>
      </c>
      <c r="F40" s="19"/>
      <c r="G40" s="19"/>
      <c r="H40" s="19">
        <v>11088</v>
      </c>
      <c r="I40" s="19"/>
      <c r="J40" s="19"/>
      <c r="K40" s="19"/>
      <c r="L40" s="19"/>
      <c r="M40" s="19"/>
      <c r="N40" s="19"/>
      <c r="O40" s="24"/>
      <c r="S40" s="21">
        <f>+H40</f>
        <v>11088</v>
      </c>
      <c r="Z40" s="21">
        <f t="shared" ref="Z40:Z43" si="8">+SUM(F40:N40)-SUM(P40:Y40)</f>
        <v>0</v>
      </c>
    </row>
    <row r="41" spans="1:26" ht="25.5" x14ac:dyDescent="0.25">
      <c r="A41" s="16" t="s">
        <v>116</v>
      </c>
      <c r="B41" s="17" t="s">
        <v>117</v>
      </c>
      <c r="C41" s="17" t="s">
        <v>47</v>
      </c>
      <c r="D41" s="18" t="s">
        <v>29</v>
      </c>
      <c r="E41" s="18" t="s">
        <v>118</v>
      </c>
      <c r="F41" s="19">
        <v>4550</v>
      </c>
      <c r="G41" s="19"/>
      <c r="H41" s="19"/>
      <c r="I41" s="19"/>
      <c r="J41" s="19"/>
      <c r="K41" s="19"/>
      <c r="L41" s="19"/>
      <c r="M41" s="19">
        <v>15000</v>
      </c>
      <c r="N41" s="19"/>
      <c r="O41" s="20">
        <f>SUM(F41:N41)</f>
        <v>19550</v>
      </c>
      <c r="S41" s="21">
        <f>+M41</f>
        <v>15000</v>
      </c>
      <c r="X41" s="21">
        <f>+F41</f>
        <v>4550</v>
      </c>
      <c r="Z41" s="21">
        <f t="shared" si="8"/>
        <v>0</v>
      </c>
    </row>
    <row r="42" spans="1:26" ht="25.5" x14ac:dyDescent="0.25">
      <c r="A42" s="32" t="s">
        <v>119</v>
      </c>
      <c r="B42" s="17" t="s">
        <v>120</v>
      </c>
      <c r="C42" s="17" t="s">
        <v>47</v>
      </c>
      <c r="D42" s="18" t="s">
        <v>29</v>
      </c>
      <c r="E42" s="18" t="s">
        <v>30</v>
      </c>
      <c r="F42" s="19">
        <v>3940</v>
      </c>
      <c r="G42" s="19"/>
      <c r="H42" s="19"/>
      <c r="I42" s="19"/>
      <c r="J42" s="19"/>
      <c r="K42" s="19"/>
      <c r="L42" s="19"/>
      <c r="M42" s="19"/>
      <c r="N42" s="19"/>
      <c r="O42" s="20">
        <f>SUM(F42:N42)</f>
        <v>3940</v>
      </c>
      <c r="X42" s="21">
        <f>+F42</f>
        <v>3940</v>
      </c>
      <c r="Z42" s="21">
        <f t="shared" si="8"/>
        <v>0</v>
      </c>
    </row>
    <row r="43" spans="1:26" ht="25.5" x14ac:dyDescent="0.25">
      <c r="A43" s="32" t="s">
        <v>121</v>
      </c>
      <c r="B43" s="17" t="s">
        <v>122</v>
      </c>
      <c r="C43" s="17" t="s">
        <v>47</v>
      </c>
      <c r="D43" s="18" t="s">
        <v>29</v>
      </c>
      <c r="E43" s="18" t="s">
        <v>123</v>
      </c>
      <c r="F43" s="19">
        <v>2180</v>
      </c>
      <c r="G43" s="19"/>
      <c r="H43" s="19"/>
      <c r="I43" s="19"/>
      <c r="J43" s="19"/>
      <c r="K43" s="19"/>
      <c r="L43" s="19"/>
      <c r="M43" s="19">
        <v>8500</v>
      </c>
      <c r="N43" s="19"/>
      <c r="O43" s="20">
        <f>SUM(F43:N43)</f>
        <v>10680</v>
      </c>
      <c r="Q43" s="21">
        <f>+M43</f>
        <v>8500</v>
      </c>
      <c r="X43" s="21">
        <f>+F43</f>
        <v>2180</v>
      </c>
      <c r="Z43" s="21">
        <f t="shared" si="8"/>
        <v>0</v>
      </c>
    </row>
    <row r="44" spans="1:26" x14ac:dyDescent="0.25">
      <c r="A44" s="22" t="s">
        <v>124</v>
      </c>
      <c r="B44" s="23" t="s">
        <v>125</v>
      </c>
      <c r="C44" s="23" t="s">
        <v>47</v>
      </c>
      <c r="D44" s="18" t="s">
        <v>33</v>
      </c>
      <c r="E44" s="18" t="s">
        <v>112</v>
      </c>
      <c r="F44" s="19"/>
      <c r="G44" s="19"/>
      <c r="H44" s="19">
        <v>17790</v>
      </c>
      <c r="I44" s="19"/>
      <c r="J44" s="19"/>
      <c r="K44" s="19"/>
      <c r="L44" s="19"/>
      <c r="M44" s="19"/>
      <c r="N44" s="19"/>
      <c r="O44" s="24">
        <f>SUM(F44:N44)+SUM(F45:N45)</f>
        <v>29270</v>
      </c>
    </row>
    <row r="45" spans="1:26" ht="25.5" x14ac:dyDescent="0.25">
      <c r="A45" s="22"/>
      <c r="B45" s="23"/>
      <c r="C45" s="23"/>
      <c r="D45" s="18" t="s">
        <v>29</v>
      </c>
      <c r="E45" s="18" t="s">
        <v>126</v>
      </c>
      <c r="F45" s="19">
        <v>6480</v>
      </c>
      <c r="G45" s="19"/>
      <c r="H45" s="19">
        <v>5000</v>
      </c>
      <c r="I45" s="19"/>
      <c r="J45" s="19"/>
      <c r="K45" s="19"/>
      <c r="L45" s="19"/>
      <c r="M45" s="19"/>
      <c r="N45" s="19"/>
      <c r="O45" s="24"/>
      <c r="P45" s="21">
        <f>+H45</f>
        <v>5000</v>
      </c>
      <c r="X45" s="21">
        <f>+F45</f>
        <v>6480</v>
      </c>
      <c r="Z45" s="21">
        <f>+SUM(F45:N45)-SUM(P45:Y45)</f>
        <v>0</v>
      </c>
    </row>
    <row r="46" spans="1:26" x14ac:dyDescent="0.25">
      <c r="A46" s="22" t="s">
        <v>127</v>
      </c>
      <c r="B46" s="23" t="s">
        <v>128</v>
      </c>
      <c r="C46" s="23" t="s">
        <v>47</v>
      </c>
      <c r="D46" s="18" t="s">
        <v>33</v>
      </c>
      <c r="E46" s="18" t="s">
        <v>129</v>
      </c>
      <c r="F46" s="19"/>
      <c r="G46" s="19"/>
      <c r="H46" s="19">
        <v>17150</v>
      </c>
      <c r="I46" s="19">
        <v>20060</v>
      </c>
      <c r="J46" s="19"/>
      <c r="K46" s="19"/>
      <c r="L46" s="19"/>
      <c r="M46" s="19"/>
      <c r="N46" s="19"/>
      <c r="O46" s="24">
        <f>SUM(F46:N46)+SUM(F47:N47)</f>
        <v>65310</v>
      </c>
    </row>
    <row r="47" spans="1:26" ht="25.5" x14ac:dyDescent="0.25">
      <c r="A47" s="22"/>
      <c r="B47" s="23"/>
      <c r="C47" s="23"/>
      <c r="D47" s="18" t="s">
        <v>29</v>
      </c>
      <c r="E47" s="18" t="s">
        <v>59</v>
      </c>
      <c r="F47" s="19">
        <v>3100</v>
      </c>
      <c r="G47" s="19"/>
      <c r="H47" s="19">
        <v>25000</v>
      </c>
      <c r="I47" s="19"/>
      <c r="J47" s="19"/>
      <c r="K47" s="19"/>
      <c r="L47" s="19"/>
      <c r="M47" s="19"/>
      <c r="N47" s="19"/>
      <c r="O47" s="24"/>
      <c r="P47" s="21">
        <f>+H47</f>
        <v>25000</v>
      </c>
      <c r="X47" s="21">
        <f>+F47</f>
        <v>3100</v>
      </c>
      <c r="Z47" s="21">
        <f>+SUM(F47:N47)-SUM(P47:Y47)</f>
        <v>0</v>
      </c>
    </row>
    <row r="48" spans="1:26" x14ac:dyDescent="0.25">
      <c r="A48" s="22" t="s">
        <v>130</v>
      </c>
      <c r="B48" s="23" t="s">
        <v>131</v>
      </c>
      <c r="C48" s="23" t="s">
        <v>47</v>
      </c>
      <c r="D48" s="18" t="s">
        <v>33</v>
      </c>
      <c r="E48" s="18" t="s">
        <v>132</v>
      </c>
      <c r="F48" s="19"/>
      <c r="G48" s="19"/>
      <c r="H48" s="19"/>
      <c r="I48" s="19">
        <v>26690</v>
      </c>
      <c r="J48" s="19"/>
      <c r="K48" s="19"/>
      <c r="L48" s="19"/>
      <c r="M48" s="19"/>
      <c r="N48" s="19"/>
      <c r="O48" s="24">
        <f>SUM(F48:N48)+SUM(F49:N49)</f>
        <v>35386</v>
      </c>
    </row>
    <row r="49" spans="1:26" ht="25.5" x14ac:dyDescent="0.25">
      <c r="A49" s="22"/>
      <c r="B49" s="23"/>
      <c r="C49" s="23"/>
      <c r="D49" s="18" t="s">
        <v>29</v>
      </c>
      <c r="E49" s="18" t="s">
        <v>133</v>
      </c>
      <c r="F49" s="19">
        <v>2212</v>
      </c>
      <c r="G49" s="19"/>
      <c r="H49" s="19"/>
      <c r="I49" s="19"/>
      <c r="J49" s="19"/>
      <c r="K49" s="19"/>
      <c r="L49" s="19"/>
      <c r="M49" s="19">
        <v>6484</v>
      </c>
      <c r="N49" s="19"/>
      <c r="O49" s="24"/>
      <c r="Q49" s="21">
        <f>+M49</f>
        <v>6484</v>
      </c>
      <c r="X49" s="21">
        <f>+F49</f>
        <v>2212</v>
      </c>
      <c r="Z49" s="21">
        <f t="shared" ref="Z49:Z51" si="9">+SUM(F49:N49)-SUM(P49:Y49)</f>
        <v>0</v>
      </c>
    </row>
    <row r="50" spans="1:26" ht="25.5" x14ac:dyDescent="0.25">
      <c r="A50" s="32" t="s">
        <v>134</v>
      </c>
      <c r="B50" s="17" t="s">
        <v>135</v>
      </c>
      <c r="C50" s="17" t="s">
        <v>47</v>
      </c>
      <c r="D50" s="18" t="s">
        <v>29</v>
      </c>
      <c r="E50" s="18" t="s">
        <v>136</v>
      </c>
      <c r="F50" s="19"/>
      <c r="G50" s="19"/>
      <c r="H50" s="19"/>
      <c r="I50" s="19"/>
      <c r="J50" s="19"/>
      <c r="K50" s="19"/>
      <c r="L50" s="19"/>
      <c r="M50" s="19">
        <v>16000</v>
      </c>
      <c r="N50" s="19"/>
      <c r="O50" s="20">
        <f>SUM(F50:N50)</f>
        <v>16000</v>
      </c>
      <c r="P50" s="21">
        <f>+M50</f>
        <v>16000</v>
      </c>
      <c r="Z50" s="21">
        <f t="shared" si="9"/>
        <v>0</v>
      </c>
    </row>
    <row r="51" spans="1:26" ht="25.5" x14ac:dyDescent="0.25">
      <c r="A51" s="25" t="s">
        <v>137</v>
      </c>
      <c r="B51" s="26" t="s">
        <v>138</v>
      </c>
      <c r="C51" s="26" t="s">
        <v>47</v>
      </c>
      <c r="D51" s="30" t="s">
        <v>29</v>
      </c>
      <c r="E51" s="30" t="s">
        <v>30</v>
      </c>
      <c r="F51" s="19">
        <v>1600</v>
      </c>
      <c r="G51" s="19"/>
      <c r="H51" s="19"/>
      <c r="I51" s="19"/>
      <c r="J51" s="19"/>
      <c r="K51" s="19"/>
      <c r="L51" s="19"/>
      <c r="M51" s="19"/>
      <c r="N51" s="19"/>
      <c r="O51" s="20">
        <f>SUM(F51:N51)</f>
        <v>1600</v>
      </c>
      <c r="X51" s="21">
        <f>+F51</f>
        <v>1600</v>
      </c>
      <c r="Z51" s="21">
        <f t="shared" si="9"/>
        <v>0</v>
      </c>
    </row>
    <row r="52" spans="1:26" x14ac:dyDescent="0.25">
      <c r="A52" s="32" t="s">
        <v>139</v>
      </c>
      <c r="B52" s="28" t="s">
        <v>140</v>
      </c>
      <c r="C52" s="29" t="s">
        <v>47</v>
      </c>
      <c r="D52" s="30" t="s">
        <v>33</v>
      </c>
      <c r="E52" s="30" t="s">
        <v>141</v>
      </c>
      <c r="F52" s="19"/>
      <c r="G52" s="19"/>
      <c r="H52" s="19">
        <v>2980</v>
      </c>
      <c r="I52" s="19"/>
      <c r="J52" s="19"/>
      <c r="K52" s="19"/>
      <c r="L52" s="19"/>
      <c r="M52" s="19"/>
      <c r="N52" s="19"/>
      <c r="O52" s="20">
        <f>SUM(F52:N52)</f>
        <v>2980</v>
      </c>
    </row>
    <row r="53" spans="1:26" x14ac:dyDescent="0.25">
      <c r="A53" s="22" t="s">
        <v>142</v>
      </c>
      <c r="B53" s="23" t="s">
        <v>143</v>
      </c>
      <c r="C53" s="23" t="s">
        <v>47</v>
      </c>
      <c r="D53" s="18" t="s">
        <v>33</v>
      </c>
      <c r="E53" s="18" t="s">
        <v>144</v>
      </c>
      <c r="F53" s="19"/>
      <c r="G53" s="19"/>
      <c r="H53" s="19">
        <v>33760</v>
      </c>
      <c r="I53" s="19"/>
      <c r="J53" s="19"/>
      <c r="K53" s="19"/>
      <c r="L53" s="19"/>
      <c r="M53" s="19"/>
      <c r="N53" s="19"/>
      <c r="O53" s="24">
        <f>SUM(F53:N53)+SUM(F54:N54)</f>
        <v>130760</v>
      </c>
    </row>
    <row r="54" spans="1:26" ht="25.5" x14ac:dyDescent="0.25">
      <c r="A54" s="22"/>
      <c r="B54" s="23"/>
      <c r="C54" s="23"/>
      <c r="D54" s="18" t="s">
        <v>29</v>
      </c>
      <c r="E54" s="18" t="s">
        <v>145</v>
      </c>
      <c r="F54" s="19"/>
      <c r="G54" s="19"/>
      <c r="H54" s="19">
        <v>97000</v>
      </c>
      <c r="I54" s="19"/>
      <c r="J54" s="19"/>
      <c r="K54" s="19"/>
      <c r="L54" s="19"/>
      <c r="M54" s="19"/>
      <c r="N54" s="19"/>
      <c r="O54" s="24"/>
      <c r="P54" s="21">
        <f>+H54</f>
        <v>97000</v>
      </c>
      <c r="Z54" s="21">
        <f>+SUM(F54:N54)-SUM(P54:Y54)</f>
        <v>0</v>
      </c>
    </row>
    <row r="55" spans="1:26" ht="25.5" x14ac:dyDescent="0.25">
      <c r="A55" s="22" t="s">
        <v>146</v>
      </c>
      <c r="B55" s="23" t="s">
        <v>147</v>
      </c>
      <c r="C55" s="23" t="s">
        <v>47</v>
      </c>
      <c r="D55" s="18" t="s">
        <v>33</v>
      </c>
      <c r="E55" s="18" t="s">
        <v>148</v>
      </c>
      <c r="F55" s="19"/>
      <c r="G55" s="19"/>
      <c r="H55" s="19"/>
      <c r="I55" s="19">
        <v>17933</v>
      </c>
      <c r="J55" s="19"/>
      <c r="K55" s="19"/>
      <c r="L55" s="19"/>
      <c r="M55" s="19"/>
      <c r="N55" s="19"/>
      <c r="O55" s="24">
        <f>SUM(F55:N55)+SUM(F56:N56)</f>
        <v>46397</v>
      </c>
    </row>
    <row r="56" spans="1:26" ht="25.5" x14ac:dyDescent="0.25">
      <c r="A56" s="22"/>
      <c r="B56" s="23"/>
      <c r="C56" s="23"/>
      <c r="D56" s="30" t="s">
        <v>29</v>
      </c>
      <c r="E56" s="30" t="s">
        <v>149</v>
      </c>
      <c r="F56" s="19"/>
      <c r="G56" s="19"/>
      <c r="H56" s="19"/>
      <c r="I56" s="19"/>
      <c r="J56" s="19"/>
      <c r="K56" s="19"/>
      <c r="L56" s="19"/>
      <c r="M56" s="19">
        <v>28464</v>
      </c>
      <c r="N56" s="19"/>
      <c r="O56" s="24"/>
      <c r="P56" s="21">
        <f>+M56</f>
        <v>28464</v>
      </c>
      <c r="Z56" s="21">
        <f t="shared" ref="Z56:Z57" si="10">+SUM(F56:N56)-SUM(P56:Y56)</f>
        <v>0</v>
      </c>
    </row>
    <row r="57" spans="1:26" ht="25.5" x14ac:dyDescent="0.25">
      <c r="A57" s="22" t="s">
        <v>150</v>
      </c>
      <c r="B57" s="23" t="s">
        <v>151</v>
      </c>
      <c r="C57" s="23" t="s">
        <v>47</v>
      </c>
      <c r="D57" s="18" t="s">
        <v>29</v>
      </c>
      <c r="E57" s="18" t="s">
        <v>152</v>
      </c>
      <c r="F57" s="19"/>
      <c r="G57" s="19"/>
      <c r="H57" s="19">
        <v>15000</v>
      </c>
      <c r="I57" s="19"/>
      <c r="J57" s="19"/>
      <c r="K57" s="19"/>
      <c r="L57" s="19"/>
      <c r="M57" s="19"/>
      <c r="N57" s="19"/>
      <c r="O57" s="24">
        <f>SUM(F57:N57)+SUM(F58:N58)</f>
        <v>25804</v>
      </c>
      <c r="Q57" s="21">
        <f>+H57</f>
        <v>15000</v>
      </c>
      <c r="Z57" s="21">
        <f t="shared" si="10"/>
        <v>0</v>
      </c>
    </row>
    <row r="58" spans="1:26" x14ac:dyDescent="0.25">
      <c r="A58" s="22"/>
      <c r="B58" s="23"/>
      <c r="C58" s="23"/>
      <c r="D58" s="18" t="s">
        <v>33</v>
      </c>
      <c r="E58" s="18" t="s">
        <v>112</v>
      </c>
      <c r="F58" s="19"/>
      <c r="G58" s="19"/>
      <c r="H58" s="19">
        <v>10804</v>
      </c>
      <c r="I58" s="19"/>
      <c r="J58" s="19"/>
      <c r="K58" s="19"/>
      <c r="L58" s="19"/>
      <c r="M58" s="19"/>
      <c r="N58" s="19"/>
      <c r="O58" s="24"/>
    </row>
    <row r="59" spans="1:26" x14ac:dyDescent="0.25">
      <c r="A59" s="32" t="s">
        <v>153</v>
      </c>
      <c r="B59" s="17" t="s">
        <v>154</v>
      </c>
      <c r="C59" s="17" t="s">
        <v>47</v>
      </c>
      <c r="D59" s="18" t="s">
        <v>33</v>
      </c>
      <c r="E59" s="18" t="s">
        <v>112</v>
      </c>
      <c r="F59" s="19"/>
      <c r="G59" s="19"/>
      <c r="H59" s="19">
        <v>350</v>
      </c>
      <c r="I59" s="19"/>
      <c r="J59" s="19"/>
      <c r="K59" s="19"/>
      <c r="L59" s="19"/>
      <c r="M59" s="19"/>
      <c r="N59" s="19"/>
      <c r="O59" s="20">
        <f t="shared" ref="O59" si="11">SUM(F59:N59)</f>
        <v>350</v>
      </c>
    </row>
    <row r="60" spans="1:26" x14ac:dyDescent="0.25">
      <c r="A60" s="22" t="s">
        <v>155</v>
      </c>
      <c r="B60" s="23" t="s">
        <v>156</v>
      </c>
      <c r="C60" s="23" t="s">
        <v>47</v>
      </c>
      <c r="D60" s="18" t="s">
        <v>33</v>
      </c>
      <c r="E60" s="18" t="s">
        <v>157</v>
      </c>
      <c r="F60" s="19"/>
      <c r="G60" s="19"/>
      <c r="H60" s="19">
        <v>4660</v>
      </c>
      <c r="I60" s="19"/>
      <c r="J60" s="19"/>
      <c r="K60" s="19"/>
      <c r="L60" s="19"/>
      <c r="M60" s="19">
        <v>6000</v>
      </c>
      <c r="N60" s="19"/>
      <c r="O60" s="24">
        <f>SUM(F60:N60)+SUM(F61:N61)</f>
        <v>40660</v>
      </c>
    </row>
    <row r="61" spans="1:26" ht="25.5" x14ac:dyDescent="0.25">
      <c r="A61" s="22"/>
      <c r="B61" s="23"/>
      <c r="C61" s="23"/>
      <c r="D61" s="18" t="s">
        <v>29</v>
      </c>
      <c r="E61" s="18" t="s">
        <v>158</v>
      </c>
      <c r="F61" s="19">
        <v>14000</v>
      </c>
      <c r="G61" s="19"/>
      <c r="H61" s="19">
        <v>6000</v>
      </c>
      <c r="I61" s="19"/>
      <c r="J61" s="19"/>
      <c r="K61" s="19"/>
      <c r="L61" s="19"/>
      <c r="M61" s="19">
        <v>10000</v>
      </c>
      <c r="N61" s="19"/>
      <c r="O61" s="24"/>
      <c r="R61" s="21">
        <f>+M61+H61</f>
        <v>16000</v>
      </c>
      <c r="X61" s="21">
        <f>+F61</f>
        <v>14000</v>
      </c>
      <c r="Z61" s="21">
        <f t="shared" ref="Z61:Z62" si="12">+SUM(F61:N61)-SUM(P61:Y61)</f>
        <v>0</v>
      </c>
    </row>
    <row r="62" spans="1:26" ht="25.5" x14ac:dyDescent="0.25">
      <c r="A62" s="22" t="s">
        <v>159</v>
      </c>
      <c r="B62" s="23" t="s">
        <v>160</v>
      </c>
      <c r="C62" s="23" t="s">
        <v>47</v>
      </c>
      <c r="D62" s="18" t="s">
        <v>29</v>
      </c>
      <c r="E62" s="18" t="s">
        <v>161</v>
      </c>
      <c r="F62" s="19">
        <v>43966</v>
      </c>
      <c r="G62" s="19"/>
      <c r="H62" s="19"/>
      <c r="I62" s="19"/>
      <c r="J62" s="19">
        <v>80970</v>
      </c>
      <c r="K62" s="19">
        <v>180671</v>
      </c>
      <c r="L62" s="19"/>
      <c r="M62" s="19"/>
      <c r="N62" s="19"/>
      <c r="O62" s="24">
        <f>SUM(F62:N62)+SUM(F63:N63)</f>
        <v>315977</v>
      </c>
      <c r="P62" s="21">
        <v>76000</v>
      </c>
      <c r="R62" s="21">
        <v>4970</v>
      </c>
      <c r="X62" s="21">
        <f>+O62-P62-R62-10370</f>
        <v>224637</v>
      </c>
      <c r="Z62" s="21">
        <f t="shared" si="12"/>
        <v>0</v>
      </c>
    </row>
    <row r="63" spans="1:26" x14ac:dyDescent="0.25">
      <c r="A63" s="22"/>
      <c r="B63" s="23"/>
      <c r="C63" s="23"/>
      <c r="D63" s="30" t="s">
        <v>33</v>
      </c>
      <c r="E63" s="30" t="s">
        <v>162</v>
      </c>
      <c r="F63" s="19"/>
      <c r="G63" s="19"/>
      <c r="H63" s="19"/>
      <c r="I63" s="19"/>
      <c r="J63" s="19"/>
      <c r="K63" s="19"/>
      <c r="L63" s="19"/>
      <c r="M63" s="19">
        <v>10370</v>
      </c>
      <c r="N63" s="19"/>
      <c r="O63" s="24"/>
    </row>
    <row r="64" spans="1:26" ht="25.5" x14ac:dyDescent="0.25">
      <c r="A64" s="22" t="s">
        <v>163</v>
      </c>
      <c r="B64" s="23" t="s">
        <v>164</v>
      </c>
      <c r="C64" s="23" t="s">
        <v>47</v>
      </c>
      <c r="D64" s="18" t="s">
        <v>33</v>
      </c>
      <c r="E64" s="18" t="s">
        <v>165</v>
      </c>
      <c r="F64" s="19"/>
      <c r="G64" s="19"/>
      <c r="H64" s="19">
        <v>23456</v>
      </c>
      <c r="I64" s="19"/>
      <c r="J64" s="19"/>
      <c r="K64" s="19"/>
      <c r="L64" s="19"/>
      <c r="M64" s="19">
        <v>10000</v>
      </c>
      <c r="N64" s="19"/>
      <c r="O64" s="24">
        <f>SUM(F64:N64)+SUM(F65:N65)</f>
        <v>67493</v>
      </c>
    </row>
    <row r="65" spans="1:26" ht="25.5" x14ac:dyDescent="0.25">
      <c r="A65" s="22"/>
      <c r="B65" s="23"/>
      <c r="C65" s="23"/>
      <c r="D65" s="18" t="s">
        <v>29</v>
      </c>
      <c r="E65" s="18" t="s">
        <v>166</v>
      </c>
      <c r="F65" s="19"/>
      <c r="G65" s="19"/>
      <c r="H65" s="19">
        <v>34037</v>
      </c>
      <c r="I65" s="19"/>
      <c r="J65" s="19"/>
      <c r="K65" s="19"/>
      <c r="L65" s="19"/>
      <c r="M65" s="19"/>
      <c r="N65" s="19"/>
      <c r="O65" s="24"/>
      <c r="P65" s="21">
        <f>+H65</f>
        <v>34037</v>
      </c>
      <c r="Z65" s="21">
        <f t="shared" ref="Z65:Z66" si="13">+SUM(F65:N65)-SUM(P65:Y65)</f>
        <v>0</v>
      </c>
    </row>
    <row r="66" spans="1:26" ht="38.25" x14ac:dyDescent="0.25">
      <c r="A66" s="22" t="s">
        <v>167</v>
      </c>
      <c r="B66" s="23" t="s">
        <v>168</v>
      </c>
      <c r="C66" s="23" t="s">
        <v>47</v>
      </c>
      <c r="D66" s="18" t="s">
        <v>29</v>
      </c>
      <c r="E66" s="18" t="s">
        <v>169</v>
      </c>
      <c r="F66" s="19"/>
      <c r="G66" s="19"/>
      <c r="H66" s="19">
        <v>133246</v>
      </c>
      <c r="I66" s="19"/>
      <c r="J66" s="19"/>
      <c r="K66" s="19"/>
      <c r="L66" s="19"/>
      <c r="M66" s="19"/>
      <c r="N66" s="19"/>
      <c r="O66" s="24">
        <f>SUM(F66:N66)+SUM(F67:N67)</f>
        <v>279566</v>
      </c>
      <c r="P66" s="21">
        <f>+H66</f>
        <v>133246</v>
      </c>
      <c r="Z66" s="21">
        <f t="shared" si="13"/>
        <v>0</v>
      </c>
    </row>
    <row r="67" spans="1:26" ht="38.25" x14ac:dyDescent="0.25">
      <c r="A67" s="22"/>
      <c r="B67" s="23"/>
      <c r="C67" s="23"/>
      <c r="D67" s="18" t="s">
        <v>33</v>
      </c>
      <c r="E67" s="18" t="s">
        <v>170</v>
      </c>
      <c r="F67" s="19"/>
      <c r="G67" s="19"/>
      <c r="H67" s="19">
        <v>58470</v>
      </c>
      <c r="I67" s="19">
        <v>10925</v>
      </c>
      <c r="J67" s="19"/>
      <c r="K67" s="19"/>
      <c r="L67" s="19"/>
      <c r="M67" s="19">
        <v>76925</v>
      </c>
      <c r="N67" s="19"/>
      <c r="O67" s="24"/>
    </row>
    <row r="68" spans="1:26" x14ac:dyDescent="0.25">
      <c r="A68" s="22" t="s">
        <v>171</v>
      </c>
      <c r="B68" s="23" t="s">
        <v>172</v>
      </c>
      <c r="C68" s="23" t="s">
        <v>47</v>
      </c>
      <c r="D68" s="18" t="s">
        <v>33</v>
      </c>
      <c r="E68" s="18" t="s">
        <v>173</v>
      </c>
      <c r="F68" s="19"/>
      <c r="G68" s="19"/>
      <c r="H68" s="19"/>
      <c r="I68" s="19"/>
      <c r="J68" s="19"/>
      <c r="K68" s="19"/>
      <c r="L68" s="19"/>
      <c r="M68" s="19">
        <v>197798</v>
      </c>
      <c r="N68" s="19"/>
      <c r="O68" s="24">
        <f>SUM(F68:N68)+SUM(F69:N69)</f>
        <v>230298</v>
      </c>
    </row>
    <row r="69" spans="1:26" ht="25.5" x14ac:dyDescent="0.25">
      <c r="A69" s="22"/>
      <c r="B69" s="23"/>
      <c r="C69" s="23"/>
      <c r="D69" s="18" t="s">
        <v>29</v>
      </c>
      <c r="E69" s="18" t="s">
        <v>174</v>
      </c>
      <c r="F69" s="19">
        <v>15000</v>
      </c>
      <c r="G69" s="19"/>
      <c r="H69" s="19"/>
      <c r="I69" s="19"/>
      <c r="J69" s="19"/>
      <c r="K69" s="19"/>
      <c r="L69" s="19"/>
      <c r="M69" s="19">
        <v>17500</v>
      </c>
      <c r="N69" s="19"/>
      <c r="O69" s="24"/>
      <c r="P69" s="21">
        <f>+M69</f>
        <v>17500</v>
      </c>
      <c r="X69" s="21">
        <f>+F69</f>
        <v>15000</v>
      </c>
      <c r="Z69" s="21">
        <f t="shared" ref="Z69:Z75" si="14">+SUM(F69:N69)-SUM(P69:Y69)</f>
        <v>0</v>
      </c>
    </row>
    <row r="70" spans="1:26" ht="25.5" x14ac:dyDescent="0.25">
      <c r="A70" s="27" t="s">
        <v>175</v>
      </c>
      <c r="B70" s="28" t="s">
        <v>176</v>
      </c>
      <c r="C70" s="29" t="s">
        <v>47</v>
      </c>
      <c r="D70" s="30" t="s">
        <v>29</v>
      </c>
      <c r="E70" s="30" t="s">
        <v>77</v>
      </c>
      <c r="F70" s="19">
        <v>12835</v>
      </c>
      <c r="G70" s="19"/>
      <c r="H70" s="19"/>
      <c r="I70" s="19"/>
      <c r="J70" s="19"/>
      <c r="K70" s="19"/>
      <c r="L70" s="19"/>
      <c r="M70" s="19"/>
      <c r="N70" s="19"/>
      <c r="O70" s="20">
        <f t="shared" ref="O70:O75" si="15">SUM(F70:N70)</f>
        <v>12835</v>
      </c>
      <c r="X70" s="21">
        <f>+F70</f>
        <v>12835</v>
      </c>
      <c r="Z70" s="21">
        <f t="shared" si="14"/>
        <v>0</v>
      </c>
    </row>
    <row r="71" spans="1:26" ht="25.5" x14ac:dyDescent="0.25">
      <c r="A71" s="16" t="s">
        <v>177</v>
      </c>
      <c r="B71" s="17" t="s">
        <v>178</v>
      </c>
      <c r="C71" s="17" t="s">
        <v>47</v>
      </c>
      <c r="D71" s="18" t="s">
        <v>29</v>
      </c>
      <c r="E71" s="18" t="s">
        <v>179</v>
      </c>
      <c r="F71" s="19">
        <v>3994</v>
      </c>
      <c r="G71" s="19"/>
      <c r="H71" s="19">
        <v>10918</v>
      </c>
      <c r="I71" s="19"/>
      <c r="J71" s="19"/>
      <c r="K71" s="19"/>
      <c r="L71" s="19"/>
      <c r="M71" s="19"/>
      <c r="N71" s="19"/>
      <c r="O71" s="20">
        <f t="shared" si="15"/>
        <v>14912</v>
      </c>
      <c r="P71" s="21">
        <f>+H71</f>
        <v>10918</v>
      </c>
      <c r="X71" s="21">
        <f>+F71</f>
        <v>3994</v>
      </c>
      <c r="Z71" s="21">
        <f t="shared" si="14"/>
        <v>0</v>
      </c>
    </row>
    <row r="72" spans="1:26" ht="25.5" x14ac:dyDescent="0.25">
      <c r="A72" s="16" t="s">
        <v>180</v>
      </c>
      <c r="B72" s="17" t="s">
        <v>181</v>
      </c>
      <c r="C72" s="17" t="s">
        <v>47</v>
      </c>
      <c r="D72" s="18" t="s">
        <v>29</v>
      </c>
      <c r="E72" s="18" t="s">
        <v>97</v>
      </c>
      <c r="F72" s="19"/>
      <c r="G72" s="19"/>
      <c r="H72" s="19"/>
      <c r="I72" s="19"/>
      <c r="J72" s="19"/>
      <c r="K72" s="19"/>
      <c r="L72" s="19"/>
      <c r="M72" s="19">
        <v>7500</v>
      </c>
      <c r="N72" s="19"/>
      <c r="O72" s="20">
        <f t="shared" si="15"/>
        <v>7500</v>
      </c>
      <c r="P72" s="21">
        <f>+M72</f>
        <v>7500</v>
      </c>
      <c r="Z72" s="21">
        <f t="shared" si="14"/>
        <v>0</v>
      </c>
    </row>
    <row r="73" spans="1:26" ht="38.25" x14ac:dyDescent="0.25">
      <c r="A73" s="32" t="s">
        <v>182</v>
      </c>
      <c r="B73" s="17" t="s">
        <v>68</v>
      </c>
      <c r="C73" s="17" t="s">
        <v>47</v>
      </c>
      <c r="D73" s="18" t="s">
        <v>29</v>
      </c>
      <c r="E73" s="18" t="s">
        <v>183</v>
      </c>
      <c r="F73" s="19">
        <v>1691</v>
      </c>
      <c r="G73" s="19">
        <v>19463</v>
      </c>
      <c r="H73" s="19"/>
      <c r="I73" s="19">
        <v>33000</v>
      </c>
      <c r="J73" s="19"/>
      <c r="K73" s="19"/>
      <c r="L73" s="19"/>
      <c r="M73" s="19"/>
      <c r="N73" s="19"/>
      <c r="O73" s="20">
        <f t="shared" si="15"/>
        <v>54154</v>
      </c>
      <c r="P73" s="21">
        <f>+I73</f>
        <v>33000</v>
      </c>
      <c r="X73" s="21">
        <f>+F73</f>
        <v>1691</v>
      </c>
      <c r="Y73" s="21">
        <f>+G73</f>
        <v>19463</v>
      </c>
      <c r="Z73" s="21">
        <f t="shared" si="14"/>
        <v>0</v>
      </c>
    </row>
    <row r="74" spans="1:26" ht="25.5" x14ac:dyDescent="0.25">
      <c r="A74" s="32" t="s">
        <v>184</v>
      </c>
      <c r="B74" s="17" t="s">
        <v>185</v>
      </c>
      <c r="C74" s="17" t="s">
        <v>47</v>
      </c>
      <c r="D74" s="18" t="s">
        <v>29</v>
      </c>
      <c r="E74" s="18" t="s">
        <v>77</v>
      </c>
      <c r="F74" s="19">
        <v>10537</v>
      </c>
      <c r="G74" s="19"/>
      <c r="H74" s="33"/>
      <c r="I74" s="19"/>
      <c r="J74" s="19"/>
      <c r="K74" s="19"/>
      <c r="L74" s="19"/>
      <c r="M74" s="19"/>
      <c r="N74" s="19"/>
      <c r="O74" s="20">
        <f t="shared" si="15"/>
        <v>10537</v>
      </c>
      <c r="X74" s="21">
        <f>+F74</f>
        <v>10537</v>
      </c>
      <c r="Z74" s="21">
        <f t="shared" si="14"/>
        <v>0</v>
      </c>
    </row>
    <row r="75" spans="1:26" ht="25.5" x14ac:dyDescent="0.25">
      <c r="A75" s="32" t="s">
        <v>186</v>
      </c>
      <c r="B75" s="17" t="s">
        <v>187</v>
      </c>
      <c r="C75" s="17" t="s">
        <v>47</v>
      </c>
      <c r="D75" s="18" t="s">
        <v>29</v>
      </c>
      <c r="E75" s="18" t="s">
        <v>30</v>
      </c>
      <c r="F75" s="19">
        <v>6000</v>
      </c>
      <c r="G75" s="19"/>
      <c r="H75" s="19"/>
      <c r="I75" s="19"/>
      <c r="J75" s="19"/>
      <c r="K75" s="19"/>
      <c r="L75" s="19"/>
      <c r="M75" s="19"/>
      <c r="N75" s="19"/>
      <c r="O75" s="20">
        <f t="shared" si="15"/>
        <v>6000</v>
      </c>
      <c r="X75" s="21">
        <f>+F75</f>
        <v>6000</v>
      </c>
      <c r="Z75" s="21">
        <f t="shared" si="14"/>
        <v>0</v>
      </c>
    </row>
    <row r="76" spans="1:26" x14ac:dyDescent="0.25">
      <c r="A76" s="22" t="s">
        <v>188</v>
      </c>
      <c r="B76" s="23" t="s">
        <v>189</v>
      </c>
      <c r="C76" s="23" t="s">
        <v>47</v>
      </c>
      <c r="D76" s="18" t="s">
        <v>33</v>
      </c>
      <c r="E76" s="18" t="s">
        <v>112</v>
      </c>
      <c r="F76" s="19"/>
      <c r="G76" s="19"/>
      <c r="H76" s="19">
        <v>26300</v>
      </c>
      <c r="I76" s="19"/>
      <c r="J76" s="19"/>
      <c r="K76" s="19"/>
      <c r="L76" s="19"/>
      <c r="M76" s="19"/>
      <c r="N76" s="19"/>
      <c r="O76" s="24">
        <f>SUM(F76:N76)+SUM(F77:N77)</f>
        <v>86300</v>
      </c>
    </row>
    <row r="77" spans="1:26" ht="25.5" x14ac:dyDescent="0.25">
      <c r="A77" s="22"/>
      <c r="B77" s="23"/>
      <c r="C77" s="23"/>
      <c r="D77" s="18" t="s">
        <v>29</v>
      </c>
      <c r="E77" s="18" t="s">
        <v>190</v>
      </c>
      <c r="F77" s="19">
        <v>15000</v>
      </c>
      <c r="G77" s="19"/>
      <c r="H77" s="19">
        <v>45000</v>
      </c>
      <c r="I77" s="19"/>
      <c r="J77" s="19"/>
      <c r="K77" s="19"/>
      <c r="L77" s="19"/>
      <c r="M77" s="19"/>
      <c r="N77" s="19"/>
      <c r="O77" s="24"/>
      <c r="P77" s="21">
        <f>+H77</f>
        <v>45000</v>
      </c>
      <c r="X77" s="21">
        <f>+F77</f>
        <v>15000</v>
      </c>
      <c r="Z77" s="21">
        <f t="shared" ref="Z77:Z78" si="16">+SUM(F77:N77)-SUM(P77:Y77)</f>
        <v>0</v>
      </c>
    </row>
    <row r="78" spans="1:26" ht="25.5" x14ac:dyDescent="0.25">
      <c r="A78" s="32" t="s">
        <v>191</v>
      </c>
      <c r="B78" s="17" t="s">
        <v>192</v>
      </c>
      <c r="C78" s="17" t="s">
        <v>47</v>
      </c>
      <c r="D78" s="18" t="s">
        <v>29</v>
      </c>
      <c r="E78" s="18" t="s">
        <v>193</v>
      </c>
      <c r="F78" s="19"/>
      <c r="G78" s="19"/>
      <c r="H78" s="19"/>
      <c r="I78" s="19"/>
      <c r="J78" s="19"/>
      <c r="K78" s="19"/>
      <c r="L78" s="19"/>
      <c r="M78" s="19">
        <v>6378</v>
      </c>
      <c r="N78" s="19"/>
      <c r="O78" s="20">
        <f>SUM(F78:N78)</f>
        <v>6378</v>
      </c>
      <c r="R78" s="21">
        <f>+M78</f>
        <v>6378</v>
      </c>
      <c r="Z78" s="21">
        <f t="shared" si="16"/>
        <v>0</v>
      </c>
    </row>
    <row r="79" spans="1:26" x14ac:dyDescent="0.25">
      <c r="A79" s="22" t="s">
        <v>194</v>
      </c>
      <c r="B79" s="23" t="s">
        <v>195</v>
      </c>
      <c r="C79" s="23" t="s">
        <v>47</v>
      </c>
      <c r="D79" s="18" t="s">
        <v>33</v>
      </c>
      <c r="E79" s="18" t="s">
        <v>112</v>
      </c>
      <c r="F79" s="19"/>
      <c r="G79" s="19"/>
      <c r="H79" s="19">
        <v>2523</v>
      </c>
      <c r="I79" s="19"/>
      <c r="J79" s="19"/>
      <c r="K79" s="19"/>
      <c r="L79" s="19"/>
      <c r="M79" s="19"/>
      <c r="N79" s="19"/>
      <c r="O79" s="24">
        <f>SUM(F79:N79)+SUM(F80:N80)</f>
        <v>7738</v>
      </c>
    </row>
    <row r="80" spans="1:26" ht="25.5" x14ac:dyDescent="0.25">
      <c r="A80" s="22"/>
      <c r="B80" s="23"/>
      <c r="C80" s="23"/>
      <c r="D80" s="18" t="s">
        <v>29</v>
      </c>
      <c r="E80" s="18" t="s">
        <v>196</v>
      </c>
      <c r="F80" s="19"/>
      <c r="G80" s="19"/>
      <c r="H80" s="19">
        <v>5215</v>
      </c>
      <c r="I80" s="19"/>
      <c r="J80" s="19"/>
      <c r="K80" s="19"/>
      <c r="L80" s="19"/>
      <c r="M80" s="19"/>
      <c r="N80" s="19"/>
      <c r="O80" s="24"/>
      <c r="Q80" s="21">
        <f>+H80</f>
        <v>5215</v>
      </c>
      <c r="Z80" s="21">
        <f>+SUM(F80:N80)-SUM(P80:Y80)</f>
        <v>0</v>
      </c>
    </row>
    <row r="81" spans="1:26" x14ac:dyDescent="0.25">
      <c r="A81" s="22" t="s">
        <v>197</v>
      </c>
      <c r="B81" s="23" t="s">
        <v>198</v>
      </c>
      <c r="C81" s="23" t="s">
        <v>47</v>
      </c>
      <c r="D81" s="18" t="s">
        <v>33</v>
      </c>
      <c r="E81" s="18" t="s">
        <v>112</v>
      </c>
      <c r="F81" s="19"/>
      <c r="G81" s="19"/>
      <c r="H81" s="19">
        <v>25600</v>
      </c>
      <c r="I81" s="19"/>
      <c r="J81" s="19"/>
      <c r="K81" s="19"/>
      <c r="L81" s="19"/>
      <c r="M81" s="19"/>
      <c r="N81" s="19"/>
      <c r="O81" s="24">
        <f>SUM(F81:N81)+SUM(F82:N82)</f>
        <v>35600</v>
      </c>
    </row>
    <row r="82" spans="1:26" ht="25.5" x14ac:dyDescent="0.25">
      <c r="A82" s="22"/>
      <c r="B82" s="23"/>
      <c r="C82" s="23"/>
      <c r="D82" s="18" t="s">
        <v>29</v>
      </c>
      <c r="E82" s="18" t="s">
        <v>199</v>
      </c>
      <c r="F82" s="19"/>
      <c r="G82" s="19"/>
      <c r="H82" s="19">
        <v>10000</v>
      </c>
      <c r="I82" s="19"/>
      <c r="J82" s="19"/>
      <c r="K82" s="19"/>
      <c r="L82" s="19"/>
      <c r="M82" s="19"/>
      <c r="N82" s="19"/>
      <c r="O82" s="24"/>
      <c r="Q82" s="21">
        <f>+H82</f>
        <v>10000</v>
      </c>
      <c r="Z82" s="21">
        <f t="shared" ref="Z82:Z83" si="17">+SUM(F82:N82)-SUM(P82:Y82)</f>
        <v>0</v>
      </c>
    </row>
    <row r="83" spans="1:26" ht="25.5" x14ac:dyDescent="0.25">
      <c r="A83" s="22" t="s">
        <v>200</v>
      </c>
      <c r="B83" s="23" t="s">
        <v>201</v>
      </c>
      <c r="C83" s="23" t="s">
        <v>28</v>
      </c>
      <c r="D83" s="18" t="s">
        <v>29</v>
      </c>
      <c r="E83" s="18" t="s">
        <v>30</v>
      </c>
      <c r="F83" s="19">
        <v>3500</v>
      </c>
      <c r="G83" s="19"/>
      <c r="H83" s="19">
        <v>8250</v>
      </c>
      <c r="I83" s="19"/>
      <c r="J83" s="19"/>
      <c r="K83" s="19"/>
      <c r="L83" s="19"/>
      <c r="M83" s="19"/>
      <c r="N83" s="19"/>
      <c r="O83" s="24">
        <f>SUM(F83:N83)+SUM(F84:N84)</f>
        <v>32985</v>
      </c>
      <c r="T83" s="21">
        <f>+H83</f>
        <v>8250</v>
      </c>
      <c r="X83" s="21">
        <f>+F83</f>
        <v>3500</v>
      </c>
      <c r="Z83" s="21">
        <f t="shared" si="17"/>
        <v>0</v>
      </c>
    </row>
    <row r="84" spans="1:26" x14ac:dyDescent="0.25">
      <c r="A84" s="22"/>
      <c r="B84" s="23"/>
      <c r="C84" s="23"/>
      <c r="D84" s="18" t="s">
        <v>33</v>
      </c>
      <c r="E84" s="18" t="s">
        <v>202</v>
      </c>
      <c r="F84" s="19"/>
      <c r="G84" s="19"/>
      <c r="H84" s="19">
        <v>21235</v>
      </c>
      <c r="I84" s="19"/>
      <c r="J84" s="19"/>
      <c r="K84" s="19"/>
      <c r="L84" s="19"/>
      <c r="M84" s="19"/>
      <c r="N84" s="19"/>
      <c r="O84" s="24"/>
    </row>
    <row r="85" spans="1:26" ht="25.5" x14ac:dyDescent="0.25">
      <c r="A85" s="27" t="s">
        <v>203</v>
      </c>
      <c r="B85" s="28" t="s">
        <v>204</v>
      </c>
      <c r="C85" s="29" t="s">
        <v>47</v>
      </c>
      <c r="D85" s="30" t="s">
        <v>29</v>
      </c>
      <c r="E85" s="30" t="s">
        <v>205</v>
      </c>
      <c r="F85" s="19">
        <v>12499</v>
      </c>
      <c r="G85" s="19"/>
      <c r="H85" s="19"/>
      <c r="I85" s="19"/>
      <c r="J85" s="19"/>
      <c r="K85" s="19"/>
      <c r="L85" s="19"/>
      <c r="M85" s="19"/>
      <c r="N85" s="19"/>
      <c r="O85" s="20">
        <f>SUM(F85:N85)</f>
        <v>12499</v>
      </c>
      <c r="X85" s="21">
        <f>+F85</f>
        <v>12499</v>
      </c>
      <c r="Z85" s="21">
        <f t="shared" ref="Z85:Z88" si="18">+SUM(F85:N85)-SUM(P85:Y85)</f>
        <v>0</v>
      </c>
    </row>
    <row r="86" spans="1:26" ht="25.5" x14ac:dyDescent="0.25">
      <c r="A86" s="27" t="s">
        <v>206</v>
      </c>
      <c r="B86" s="28" t="s">
        <v>99</v>
      </c>
      <c r="C86" s="29" t="s">
        <v>47</v>
      </c>
      <c r="D86" s="30" t="s">
        <v>29</v>
      </c>
      <c r="E86" s="30" t="s">
        <v>207</v>
      </c>
      <c r="F86" s="19"/>
      <c r="G86" s="19">
        <v>15789</v>
      </c>
      <c r="H86" s="19"/>
      <c r="I86" s="19"/>
      <c r="J86" s="19"/>
      <c r="K86" s="19"/>
      <c r="L86" s="19"/>
      <c r="M86" s="19"/>
      <c r="N86" s="19"/>
      <c r="O86" s="20">
        <f>SUM(F86:N86)</f>
        <v>15789</v>
      </c>
      <c r="Y86" s="21">
        <f>+G86</f>
        <v>15789</v>
      </c>
      <c r="Z86" s="21">
        <f t="shared" si="18"/>
        <v>0</v>
      </c>
    </row>
    <row r="87" spans="1:26" ht="25.5" x14ac:dyDescent="0.25">
      <c r="A87" s="32" t="s">
        <v>208</v>
      </c>
      <c r="B87" s="17" t="s">
        <v>209</v>
      </c>
      <c r="C87" s="17" t="s">
        <v>210</v>
      </c>
      <c r="D87" s="18" t="s">
        <v>29</v>
      </c>
      <c r="E87" s="18" t="s">
        <v>211</v>
      </c>
      <c r="F87" s="19"/>
      <c r="G87" s="19"/>
      <c r="H87" s="19"/>
      <c r="I87" s="19"/>
      <c r="J87" s="19"/>
      <c r="K87" s="19"/>
      <c r="L87" s="19"/>
      <c r="M87" s="19">
        <v>10473</v>
      </c>
      <c r="N87" s="19"/>
      <c r="O87" s="20">
        <f>SUM(F87:N87)</f>
        <v>10473</v>
      </c>
      <c r="R87" s="21">
        <f>+M87</f>
        <v>10473</v>
      </c>
      <c r="Z87" s="21">
        <f t="shared" si="18"/>
        <v>0</v>
      </c>
    </row>
    <row r="88" spans="1:26" ht="25.5" x14ac:dyDescent="0.25">
      <c r="A88" s="22" t="s">
        <v>212</v>
      </c>
      <c r="B88" s="23" t="s">
        <v>213</v>
      </c>
      <c r="C88" s="23" t="s">
        <v>210</v>
      </c>
      <c r="D88" s="30" t="s">
        <v>29</v>
      </c>
      <c r="E88" s="30" t="s">
        <v>214</v>
      </c>
      <c r="F88" s="19"/>
      <c r="G88" s="19">
        <v>5146</v>
      </c>
      <c r="H88" s="19">
        <v>15351</v>
      </c>
      <c r="I88" s="19"/>
      <c r="J88" s="19"/>
      <c r="K88" s="19"/>
      <c r="L88" s="19"/>
      <c r="M88" s="19"/>
      <c r="N88" s="19"/>
      <c r="O88" s="24">
        <f>SUM(F88:N88)+SUM(F89:N89)</f>
        <v>26605</v>
      </c>
      <c r="Q88" s="21">
        <f>+H88</f>
        <v>15351</v>
      </c>
      <c r="Y88" s="21">
        <f>+G88</f>
        <v>5146</v>
      </c>
      <c r="Z88" s="21">
        <f t="shared" si="18"/>
        <v>0</v>
      </c>
    </row>
    <row r="89" spans="1:26" x14ac:dyDescent="0.25">
      <c r="A89" s="22"/>
      <c r="B89" s="23"/>
      <c r="C89" s="23"/>
      <c r="D89" s="30" t="s">
        <v>33</v>
      </c>
      <c r="E89" s="30" t="s">
        <v>112</v>
      </c>
      <c r="F89" s="19"/>
      <c r="G89" s="19"/>
      <c r="H89" s="19">
        <v>5648</v>
      </c>
      <c r="I89" s="19"/>
      <c r="J89" s="19">
        <v>460</v>
      </c>
      <c r="K89" s="19"/>
      <c r="L89" s="19"/>
      <c r="M89" s="19"/>
      <c r="N89" s="19"/>
      <c r="O89" s="24"/>
    </row>
    <row r="90" spans="1:26" x14ac:dyDescent="0.25">
      <c r="A90" s="22" t="s">
        <v>215</v>
      </c>
      <c r="B90" s="23" t="s">
        <v>216</v>
      </c>
      <c r="C90" s="23" t="s">
        <v>210</v>
      </c>
      <c r="D90" s="18" t="s">
        <v>33</v>
      </c>
      <c r="E90" s="18" t="s">
        <v>217</v>
      </c>
      <c r="F90" s="19"/>
      <c r="G90" s="19"/>
      <c r="H90" s="19"/>
      <c r="I90" s="19"/>
      <c r="J90" s="19"/>
      <c r="K90" s="19"/>
      <c r="L90" s="19"/>
      <c r="M90" s="19">
        <v>8000</v>
      </c>
      <c r="N90" s="19"/>
      <c r="O90" s="24">
        <f>SUM(F90:N90)+SUM(F91:N91)</f>
        <v>31755</v>
      </c>
    </row>
    <row r="91" spans="1:26" ht="25.5" x14ac:dyDescent="0.25">
      <c r="A91" s="22"/>
      <c r="B91" s="23"/>
      <c r="C91" s="23"/>
      <c r="D91" s="18" t="s">
        <v>29</v>
      </c>
      <c r="E91" s="18" t="s">
        <v>218</v>
      </c>
      <c r="F91" s="19">
        <v>15755</v>
      </c>
      <c r="G91" s="19"/>
      <c r="H91" s="19"/>
      <c r="I91" s="19"/>
      <c r="J91" s="19"/>
      <c r="K91" s="19"/>
      <c r="L91" s="19"/>
      <c r="M91" s="19">
        <v>8000</v>
      </c>
      <c r="N91" s="19"/>
      <c r="O91" s="24"/>
      <c r="R91" s="21">
        <f>+M91</f>
        <v>8000</v>
      </c>
      <c r="X91" s="21">
        <f>+F91</f>
        <v>15755</v>
      </c>
      <c r="Z91" s="21">
        <f>+SUM(F91:N91)-SUM(P91:Y91)</f>
        <v>0</v>
      </c>
    </row>
    <row r="92" spans="1:26" ht="38.25" x14ac:dyDescent="0.25">
      <c r="A92" s="22" t="s">
        <v>219</v>
      </c>
      <c r="B92" s="23" t="s">
        <v>220</v>
      </c>
      <c r="C92" s="23" t="s">
        <v>210</v>
      </c>
      <c r="D92" s="34" t="s">
        <v>33</v>
      </c>
      <c r="E92" s="34" t="s">
        <v>221</v>
      </c>
      <c r="F92" s="35"/>
      <c r="G92" s="36"/>
      <c r="H92" s="37">
        <v>46890</v>
      </c>
      <c r="I92" s="37">
        <v>87286</v>
      </c>
      <c r="J92" s="36"/>
      <c r="K92" s="36"/>
      <c r="L92" s="36"/>
      <c r="M92" s="37">
        <v>71940</v>
      </c>
      <c r="N92" s="36"/>
      <c r="O92" s="24">
        <f>SUM(F92:N92)+SUM(F93:N93)</f>
        <v>285526</v>
      </c>
    </row>
    <row r="93" spans="1:26" ht="25.5" x14ac:dyDescent="0.25">
      <c r="A93" s="22" t="s">
        <v>222</v>
      </c>
      <c r="B93" s="23" t="s">
        <v>220</v>
      </c>
      <c r="C93" s="23" t="s">
        <v>210</v>
      </c>
      <c r="D93" s="18" t="s">
        <v>29</v>
      </c>
      <c r="E93" s="18" t="s">
        <v>223</v>
      </c>
      <c r="F93" s="19">
        <v>6960</v>
      </c>
      <c r="G93" s="19"/>
      <c r="H93" s="19">
        <v>72450</v>
      </c>
      <c r="I93" s="19"/>
      <c r="J93" s="19"/>
      <c r="K93" s="19"/>
      <c r="L93" s="19"/>
      <c r="M93" s="19"/>
      <c r="N93" s="19"/>
      <c r="O93" s="24"/>
      <c r="P93" s="21">
        <f>+H93</f>
        <v>72450</v>
      </c>
      <c r="X93" s="21">
        <f>+F93</f>
        <v>6960</v>
      </c>
      <c r="Z93" s="21">
        <f t="shared" ref="Z93:Z95" si="19">+SUM(F93:N93)-SUM(P93:Y93)</f>
        <v>0</v>
      </c>
    </row>
    <row r="94" spans="1:26" ht="25.5" x14ac:dyDescent="0.25">
      <c r="A94" s="32" t="s">
        <v>224</v>
      </c>
      <c r="B94" s="17" t="s">
        <v>225</v>
      </c>
      <c r="C94" s="17" t="s">
        <v>210</v>
      </c>
      <c r="D94" s="18" t="s">
        <v>29</v>
      </c>
      <c r="E94" s="18" t="s">
        <v>226</v>
      </c>
      <c r="F94" s="19">
        <v>7941</v>
      </c>
      <c r="G94" s="19"/>
      <c r="H94" s="19"/>
      <c r="I94" s="19"/>
      <c r="J94" s="19"/>
      <c r="K94" s="19"/>
      <c r="L94" s="19"/>
      <c r="M94" s="19"/>
      <c r="N94" s="19"/>
      <c r="O94" s="20">
        <f>SUM(F94:N94)</f>
        <v>7941</v>
      </c>
      <c r="X94" s="21">
        <f>+F94</f>
        <v>7941</v>
      </c>
      <c r="Z94" s="21">
        <f t="shared" si="19"/>
        <v>0</v>
      </c>
    </row>
    <row r="95" spans="1:26" ht="25.5" x14ac:dyDescent="0.25">
      <c r="A95" s="22" t="s">
        <v>227</v>
      </c>
      <c r="B95" s="23" t="s">
        <v>228</v>
      </c>
      <c r="C95" s="23" t="s">
        <v>210</v>
      </c>
      <c r="D95" s="18" t="s">
        <v>29</v>
      </c>
      <c r="E95" s="18" t="s">
        <v>229</v>
      </c>
      <c r="F95" s="19">
        <v>12804</v>
      </c>
      <c r="G95" s="19"/>
      <c r="H95" s="19"/>
      <c r="I95" s="19"/>
      <c r="J95" s="19"/>
      <c r="K95" s="19"/>
      <c r="L95" s="19"/>
      <c r="M95" s="19">
        <v>2000</v>
      </c>
      <c r="N95" s="19"/>
      <c r="O95" s="24">
        <f>SUM(F95:N95)+SUM(F96:N96)</f>
        <v>23895</v>
      </c>
      <c r="R95" s="21">
        <f>+M95</f>
        <v>2000</v>
      </c>
      <c r="T95" s="21"/>
      <c r="X95" s="21">
        <f>+F95</f>
        <v>12804</v>
      </c>
      <c r="Z95" s="21">
        <f t="shared" si="19"/>
        <v>0</v>
      </c>
    </row>
    <row r="96" spans="1:26" x14ac:dyDescent="0.25">
      <c r="A96" s="22"/>
      <c r="B96" s="23"/>
      <c r="C96" s="23"/>
      <c r="D96" s="30" t="s">
        <v>33</v>
      </c>
      <c r="E96" s="30" t="s">
        <v>230</v>
      </c>
      <c r="F96" s="19"/>
      <c r="G96" s="19"/>
      <c r="H96" s="19"/>
      <c r="I96" s="19"/>
      <c r="J96" s="19"/>
      <c r="K96" s="19"/>
      <c r="L96" s="19"/>
      <c r="M96" s="19">
        <v>9091</v>
      </c>
      <c r="N96" s="19"/>
      <c r="O96" s="24"/>
    </row>
    <row r="97" spans="1:26" x14ac:dyDescent="0.25">
      <c r="A97" s="22" t="s">
        <v>231</v>
      </c>
      <c r="B97" s="23" t="s">
        <v>232</v>
      </c>
      <c r="C97" s="23" t="s">
        <v>210</v>
      </c>
      <c r="D97" s="18" t="s">
        <v>33</v>
      </c>
      <c r="E97" s="38" t="s">
        <v>233</v>
      </c>
      <c r="F97" s="19"/>
      <c r="G97" s="19"/>
      <c r="H97" s="19">
        <v>15100</v>
      </c>
      <c r="I97" s="19">
        <v>21464</v>
      </c>
      <c r="J97" s="19">
        <v>750</v>
      </c>
      <c r="K97" s="19"/>
      <c r="L97" s="19"/>
      <c r="M97" s="19"/>
      <c r="N97" s="19"/>
      <c r="O97" s="24">
        <f>SUM(F97:N97)+SUM(F98:N98)</f>
        <v>52314</v>
      </c>
    </row>
    <row r="98" spans="1:26" ht="25.5" x14ac:dyDescent="0.25">
      <c r="A98" s="22"/>
      <c r="B98" s="23"/>
      <c r="C98" s="23"/>
      <c r="D98" s="18" t="s">
        <v>29</v>
      </c>
      <c r="E98" s="18" t="s">
        <v>234</v>
      </c>
      <c r="F98" s="19"/>
      <c r="G98" s="19"/>
      <c r="H98" s="19">
        <v>15000</v>
      </c>
      <c r="I98" s="19"/>
      <c r="J98" s="19"/>
      <c r="K98" s="19"/>
      <c r="L98" s="19"/>
      <c r="M98" s="19"/>
      <c r="N98" s="19"/>
      <c r="O98" s="24"/>
      <c r="Q98" s="21">
        <f>+H98</f>
        <v>15000</v>
      </c>
      <c r="Z98" s="21">
        <f t="shared" ref="Z98:Z99" si="20">+SUM(F98:N98)-SUM(P98:Y98)</f>
        <v>0</v>
      </c>
    </row>
    <row r="99" spans="1:26" ht="25.5" x14ac:dyDescent="0.25">
      <c r="A99" s="32" t="s">
        <v>235</v>
      </c>
      <c r="B99" s="17" t="s">
        <v>236</v>
      </c>
      <c r="C99" s="17" t="s">
        <v>210</v>
      </c>
      <c r="D99" s="18" t="s">
        <v>29</v>
      </c>
      <c r="E99" s="18" t="s">
        <v>237</v>
      </c>
      <c r="F99" s="19"/>
      <c r="G99" s="19"/>
      <c r="H99" s="19"/>
      <c r="I99" s="19"/>
      <c r="J99" s="19"/>
      <c r="K99" s="19"/>
      <c r="L99" s="19"/>
      <c r="M99" s="19">
        <v>1210</v>
      </c>
      <c r="N99" s="19"/>
      <c r="O99" s="20">
        <f>SUM(F99:N99)</f>
        <v>1210</v>
      </c>
      <c r="Q99" s="21">
        <f>+M99</f>
        <v>1210</v>
      </c>
      <c r="Z99" s="21">
        <f t="shared" si="20"/>
        <v>0</v>
      </c>
    </row>
    <row r="100" spans="1:26" x14ac:dyDescent="0.25">
      <c r="A100" s="22" t="s">
        <v>238</v>
      </c>
      <c r="B100" s="23" t="s">
        <v>239</v>
      </c>
      <c r="C100" s="23" t="s">
        <v>210</v>
      </c>
      <c r="D100" s="18" t="s">
        <v>33</v>
      </c>
      <c r="E100" s="18" t="s">
        <v>112</v>
      </c>
      <c r="F100" s="19"/>
      <c r="G100" s="19"/>
      <c r="H100" s="19">
        <v>17750</v>
      </c>
      <c r="I100" s="19"/>
      <c r="J100" s="19"/>
      <c r="K100" s="19"/>
      <c r="L100" s="19"/>
      <c r="M100" s="19"/>
      <c r="N100" s="19"/>
      <c r="O100" s="24">
        <f>SUM(F100:N100)+SUM(F101:N101)</f>
        <v>57750</v>
      </c>
    </row>
    <row r="101" spans="1:26" ht="25.5" x14ac:dyDescent="0.25">
      <c r="A101" s="22"/>
      <c r="B101" s="23"/>
      <c r="C101" s="23"/>
      <c r="D101" s="18" t="s">
        <v>29</v>
      </c>
      <c r="E101" s="18" t="s">
        <v>240</v>
      </c>
      <c r="F101" s="19"/>
      <c r="G101" s="19"/>
      <c r="H101" s="19">
        <v>40000</v>
      </c>
      <c r="I101" s="19"/>
      <c r="J101" s="19"/>
      <c r="K101" s="19"/>
      <c r="L101" s="19"/>
      <c r="M101" s="19"/>
      <c r="N101" s="19"/>
      <c r="O101" s="24"/>
      <c r="P101" s="21">
        <f>+H101</f>
        <v>40000</v>
      </c>
      <c r="Z101" s="21">
        <f t="shared" ref="Z101:Z102" si="21">+SUM(F101:N101)-SUM(P101:Y101)</f>
        <v>0</v>
      </c>
    </row>
    <row r="102" spans="1:26" ht="25.5" x14ac:dyDescent="0.25">
      <c r="A102" s="16" t="s">
        <v>241</v>
      </c>
      <c r="B102" s="17" t="s">
        <v>242</v>
      </c>
      <c r="C102" s="17" t="s">
        <v>210</v>
      </c>
      <c r="D102" s="18" t="s">
        <v>29</v>
      </c>
      <c r="E102" s="18" t="s">
        <v>243</v>
      </c>
      <c r="F102" s="19"/>
      <c r="G102" s="19">
        <v>12005</v>
      </c>
      <c r="H102" s="19"/>
      <c r="I102" s="19"/>
      <c r="J102" s="19"/>
      <c r="K102" s="19"/>
      <c r="L102" s="19"/>
      <c r="M102" s="19">
        <v>14965</v>
      </c>
      <c r="N102" s="19"/>
      <c r="O102" s="20">
        <f>SUM(F102:N102)</f>
        <v>26970</v>
      </c>
      <c r="S102" s="21">
        <f>+M102</f>
        <v>14965</v>
      </c>
      <c r="Y102" s="21">
        <f>+G102</f>
        <v>12005</v>
      </c>
      <c r="Z102" s="21">
        <f t="shared" si="21"/>
        <v>0</v>
      </c>
    </row>
    <row r="103" spans="1:26" x14ac:dyDescent="0.25">
      <c r="A103" s="22" t="s">
        <v>244</v>
      </c>
      <c r="B103" s="23" t="s">
        <v>245</v>
      </c>
      <c r="C103" s="23" t="s">
        <v>210</v>
      </c>
      <c r="D103" s="18" t="s">
        <v>33</v>
      </c>
      <c r="E103" s="18" t="s">
        <v>246</v>
      </c>
      <c r="F103" s="19"/>
      <c r="G103" s="19"/>
      <c r="H103" s="19"/>
      <c r="I103" s="19"/>
      <c r="J103" s="19"/>
      <c r="K103" s="19"/>
      <c r="L103" s="19"/>
      <c r="M103" s="19">
        <v>19500</v>
      </c>
      <c r="N103" s="19"/>
      <c r="O103" s="24">
        <f>SUM(F103:N103)+SUM(F104:N104)</f>
        <v>34500</v>
      </c>
    </row>
    <row r="104" spans="1:26" ht="25.5" x14ac:dyDescent="0.25">
      <c r="A104" s="22"/>
      <c r="B104" s="23"/>
      <c r="C104" s="23"/>
      <c r="D104" s="18" t="s">
        <v>29</v>
      </c>
      <c r="E104" s="38" t="s">
        <v>247</v>
      </c>
      <c r="F104" s="19"/>
      <c r="G104" s="19"/>
      <c r="H104" s="19"/>
      <c r="I104" s="19"/>
      <c r="J104" s="19"/>
      <c r="K104" s="19"/>
      <c r="L104" s="19"/>
      <c r="M104" s="19">
        <v>15000</v>
      </c>
      <c r="N104" s="19"/>
      <c r="O104" s="24"/>
      <c r="P104" s="21">
        <f>+M104</f>
        <v>15000</v>
      </c>
      <c r="Z104" s="21">
        <f>+SUM(F104:N104)-SUM(P104:Y104)</f>
        <v>0</v>
      </c>
    </row>
    <row r="105" spans="1:26" ht="38.25" x14ac:dyDescent="0.25">
      <c r="A105" s="22" t="s">
        <v>248</v>
      </c>
      <c r="B105" s="23" t="s">
        <v>249</v>
      </c>
      <c r="C105" s="23" t="s">
        <v>210</v>
      </c>
      <c r="D105" s="18" t="s">
        <v>33</v>
      </c>
      <c r="E105" s="18" t="s">
        <v>250</v>
      </c>
      <c r="F105" s="19"/>
      <c r="G105" s="19"/>
      <c r="H105" s="19"/>
      <c r="I105" s="19">
        <v>13000</v>
      </c>
      <c r="J105" s="19"/>
      <c r="K105" s="19"/>
      <c r="L105" s="19"/>
      <c r="M105" s="19">
        <v>2850</v>
      </c>
      <c r="N105" s="19"/>
      <c r="O105" s="24">
        <f>SUM(F105:N105)+SUM(F106:N106)</f>
        <v>122245</v>
      </c>
    </row>
    <row r="106" spans="1:26" ht="25.5" x14ac:dyDescent="0.25">
      <c r="A106" s="22"/>
      <c r="B106" s="23"/>
      <c r="C106" s="23"/>
      <c r="D106" s="18" t="s">
        <v>29</v>
      </c>
      <c r="E106" s="18" t="s">
        <v>251</v>
      </c>
      <c r="F106" s="19">
        <v>92000</v>
      </c>
      <c r="G106" s="19"/>
      <c r="H106" s="19"/>
      <c r="I106" s="19">
        <v>14395</v>
      </c>
      <c r="J106" s="19"/>
      <c r="K106" s="19"/>
      <c r="L106" s="19"/>
      <c r="M106" s="19"/>
      <c r="N106" s="19"/>
      <c r="O106" s="24"/>
      <c r="T106" s="21"/>
      <c r="W106" s="21">
        <f>+I106</f>
        <v>14395</v>
      </c>
      <c r="X106" s="21">
        <f>+F106</f>
        <v>92000</v>
      </c>
      <c r="Z106" s="21">
        <f t="shared" ref="Z106:Z108" si="22">+SUM(F106:N106)-SUM(P106:Y106)</f>
        <v>0</v>
      </c>
    </row>
    <row r="107" spans="1:26" ht="25.5" x14ac:dyDescent="0.25">
      <c r="A107" s="32" t="s">
        <v>252</v>
      </c>
      <c r="B107" s="17" t="s">
        <v>253</v>
      </c>
      <c r="C107" s="17" t="s">
        <v>210</v>
      </c>
      <c r="D107" s="18" t="s">
        <v>29</v>
      </c>
      <c r="E107" s="18" t="s">
        <v>77</v>
      </c>
      <c r="F107" s="19">
        <v>8000</v>
      </c>
      <c r="G107" s="19"/>
      <c r="H107" s="19"/>
      <c r="I107" s="19"/>
      <c r="J107" s="19"/>
      <c r="K107" s="19"/>
      <c r="L107" s="19"/>
      <c r="M107" s="19"/>
      <c r="N107" s="19"/>
      <c r="O107" s="20">
        <f>SUM(F107:N107)</f>
        <v>8000</v>
      </c>
      <c r="X107" s="21">
        <f>+F107</f>
        <v>8000</v>
      </c>
      <c r="Z107" s="21">
        <f t="shared" si="22"/>
        <v>0</v>
      </c>
    </row>
    <row r="108" spans="1:26" ht="25.5" x14ac:dyDescent="0.25">
      <c r="A108" s="16" t="s">
        <v>254</v>
      </c>
      <c r="B108" s="17" t="s">
        <v>255</v>
      </c>
      <c r="C108" s="17" t="s">
        <v>210</v>
      </c>
      <c r="D108" s="18" t="s">
        <v>29</v>
      </c>
      <c r="E108" s="18" t="s">
        <v>256</v>
      </c>
      <c r="F108" s="19"/>
      <c r="G108" s="19"/>
      <c r="H108" s="19"/>
      <c r="I108" s="19"/>
      <c r="J108" s="19"/>
      <c r="K108" s="19"/>
      <c r="L108" s="19"/>
      <c r="M108" s="19">
        <v>12088</v>
      </c>
      <c r="N108" s="19"/>
      <c r="O108" s="20">
        <f t="shared" ref="O108" si="23">SUM(F108:N108)</f>
        <v>12088</v>
      </c>
      <c r="R108" s="21">
        <f>+M108</f>
        <v>12088</v>
      </c>
      <c r="Z108" s="21">
        <f t="shared" si="22"/>
        <v>0</v>
      </c>
    </row>
    <row r="109" spans="1:26" x14ac:dyDescent="0.25">
      <c r="A109" s="22" t="s">
        <v>257</v>
      </c>
      <c r="B109" s="23" t="s">
        <v>258</v>
      </c>
      <c r="C109" s="23" t="s">
        <v>210</v>
      </c>
      <c r="D109" s="18" t="s">
        <v>33</v>
      </c>
      <c r="E109" s="18" t="s">
        <v>34</v>
      </c>
      <c r="F109" s="19"/>
      <c r="G109" s="19"/>
      <c r="H109" s="19">
        <v>7709</v>
      </c>
      <c r="I109" s="19"/>
      <c r="J109" s="19"/>
      <c r="K109" s="19"/>
      <c r="L109" s="19"/>
      <c r="M109" s="19"/>
      <c r="N109" s="19"/>
      <c r="O109" s="24">
        <f>SUM(F109:N109)+SUM(F110:N110)</f>
        <v>68128</v>
      </c>
    </row>
    <row r="110" spans="1:26" ht="25.5" x14ac:dyDescent="0.25">
      <c r="A110" s="22" t="s">
        <v>259</v>
      </c>
      <c r="B110" s="23" t="s">
        <v>258</v>
      </c>
      <c r="C110" s="23" t="s">
        <v>210</v>
      </c>
      <c r="D110" s="18" t="s">
        <v>29</v>
      </c>
      <c r="E110" s="18" t="s">
        <v>260</v>
      </c>
      <c r="F110" s="19">
        <v>11500</v>
      </c>
      <c r="G110" s="19"/>
      <c r="H110" s="19">
        <v>48919</v>
      </c>
      <c r="I110" s="19"/>
      <c r="J110" s="19"/>
      <c r="K110" s="19"/>
      <c r="L110" s="19"/>
      <c r="M110" s="19"/>
      <c r="N110" s="19"/>
      <c r="O110" s="24"/>
      <c r="Q110" s="21">
        <f>+H110</f>
        <v>48919</v>
      </c>
      <c r="X110" s="21">
        <f>+F110</f>
        <v>11500</v>
      </c>
      <c r="Z110" s="21">
        <f>+SUM(F110:N110)-SUM(P110:Y110)</f>
        <v>0</v>
      </c>
    </row>
    <row r="111" spans="1:26" x14ac:dyDescent="0.25">
      <c r="A111" s="32" t="s">
        <v>261</v>
      </c>
      <c r="B111" s="28" t="s">
        <v>262</v>
      </c>
      <c r="C111" s="29" t="s">
        <v>210</v>
      </c>
      <c r="D111" s="30" t="s">
        <v>33</v>
      </c>
      <c r="E111" s="30" t="s">
        <v>263</v>
      </c>
      <c r="F111" s="19"/>
      <c r="G111" s="19"/>
      <c r="H111" s="19">
        <v>5450</v>
      </c>
      <c r="I111" s="19"/>
      <c r="J111" s="19"/>
      <c r="K111" s="19"/>
      <c r="L111" s="19"/>
      <c r="M111" s="19">
        <v>5000</v>
      </c>
      <c r="N111" s="19"/>
      <c r="O111" s="20">
        <f>SUM(F111:N111)</f>
        <v>10450</v>
      </c>
    </row>
    <row r="112" spans="1:26" ht="25.5" x14ac:dyDescent="0.25">
      <c r="A112" s="16" t="s">
        <v>264</v>
      </c>
      <c r="B112" s="17" t="s">
        <v>265</v>
      </c>
      <c r="C112" s="17" t="s">
        <v>210</v>
      </c>
      <c r="D112" s="18" t="s">
        <v>29</v>
      </c>
      <c r="E112" s="18" t="s">
        <v>266</v>
      </c>
      <c r="F112" s="19">
        <v>1813</v>
      </c>
      <c r="G112" s="19"/>
      <c r="H112" s="19"/>
      <c r="I112" s="19"/>
      <c r="J112" s="19"/>
      <c r="K112" s="19"/>
      <c r="L112" s="19"/>
      <c r="M112" s="19"/>
      <c r="N112" s="19"/>
      <c r="O112" s="20">
        <f>SUM(F112:N112)</f>
        <v>1813</v>
      </c>
      <c r="X112" s="21">
        <f>+F112</f>
        <v>1813</v>
      </c>
      <c r="Z112" s="21">
        <f>+SUM(F112:N112)-SUM(P112:Y112)</f>
        <v>0</v>
      </c>
    </row>
    <row r="113" spans="1:26" ht="25.5" x14ac:dyDescent="0.25">
      <c r="A113" s="22" t="s">
        <v>267</v>
      </c>
      <c r="B113" s="23" t="s">
        <v>268</v>
      </c>
      <c r="C113" s="23" t="s">
        <v>210</v>
      </c>
      <c r="D113" s="18" t="s">
        <v>33</v>
      </c>
      <c r="E113" s="18" t="s">
        <v>269</v>
      </c>
      <c r="F113" s="19"/>
      <c r="G113" s="19"/>
      <c r="H113" s="19">
        <v>6884</v>
      </c>
      <c r="I113" s="19"/>
      <c r="J113" s="19"/>
      <c r="K113" s="19"/>
      <c r="L113" s="19"/>
      <c r="M113" s="19">
        <v>2500</v>
      </c>
      <c r="N113" s="19"/>
      <c r="O113" s="24">
        <f>SUM(F113:N113)+SUM(F114:N114)</f>
        <v>29384</v>
      </c>
    </row>
    <row r="114" spans="1:26" ht="25.5" x14ac:dyDescent="0.25">
      <c r="A114" s="22"/>
      <c r="B114" s="23"/>
      <c r="C114" s="23"/>
      <c r="D114" s="18" t="s">
        <v>29</v>
      </c>
      <c r="E114" s="18" t="s">
        <v>234</v>
      </c>
      <c r="F114" s="19"/>
      <c r="G114" s="19"/>
      <c r="H114" s="19">
        <v>20000</v>
      </c>
      <c r="I114" s="19"/>
      <c r="J114" s="19"/>
      <c r="K114" s="19"/>
      <c r="L114" s="19"/>
      <c r="M114" s="19"/>
      <c r="N114" s="19"/>
      <c r="O114" s="24"/>
      <c r="Q114" s="21">
        <f>+H114</f>
        <v>20000</v>
      </c>
      <c r="Z114" s="21">
        <f t="shared" ref="Z114:Z115" si="24">+SUM(F114:N114)-SUM(P114:Y114)</f>
        <v>0</v>
      </c>
    </row>
    <row r="115" spans="1:26" ht="25.5" x14ac:dyDescent="0.25">
      <c r="A115" s="27" t="s">
        <v>270</v>
      </c>
      <c r="B115" s="28" t="s">
        <v>271</v>
      </c>
      <c r="C115" s="29" t="s">
        <v>210</v>
      </c>
      <c r="D115" s="30" t="s">
        <v>29</v>
      </c>
      <c r="E115" s="30" t="s">
        <v>272</v>
      </c>
      <c r="F115" s="19">
        <v>4625</v>
      </c>
      <c r="G115" s="19"/>
      <c r="H115" s="19"/>
      <c r="I115" s="19"/>
      <c r="J115" s="19"/>
      <c r="K115" s="19"/>
      <c r="L115" s="19"/>
      <c r="M115" s="19">
        <v>3282</v>
      </c>
      <c r="N115" s="19"/>
      <c r="O115" s="20">
        <f>SUM(F115:N115)</f>
        <v>7907</v>
      </c>
      <c r="T115" s="21">
        <f>+M115</f>
        <v>3282</v>
      </c>
      <c r="X115" s="21">
        <f>+F115</f>
        <v>4625</v>
      </c>
      <c r="Z115" s="21">
        <f t="shared" si="24"/>
        <v>0</v>
      </c>
    </row>
    <row r="116" spans="1:26" ht="25.5" x14ac:dyDescent="0.25">
      <c r="A116" s="22" t="s">
        <v>273</v>
      </c>
      <c r="B116" s="23" t="s">
        <v>274</v>
      </c>
      <c r="C116" s="23" t="s">
        <v>210</v>
      </c>
      <c r="D116" s="18" t="s">
        <v>33</v>
      </c>
      <c r="E116" s="18" t="s">
        <v>275</v>
      </c>
      <c r="F116" s="19"/>
      <c r="G116" s="19"/>
      <c r="H116" s="19"/>
      <c r="I116" s="19"/>
      <c r="J116" s="19"/>
      <c r="K116" s="19"/>
      <c r="L116" s="19"/>
      <c r="M116" s="19">
        <v>4892</v>
      </c>
      <c r="N116" s="19"/>
      <c r="O116" s="24">
        <f>SUM(F116:N116)+SUM(F117:N117)</f>
        <v>16641</v>
      </c>
    </row>
    <row r="117" spans="1:26" ht="25.5" x14ac:dyDescent="0.25">
      <c r="A117" s="22"/>
      <c r="B117" s="23"/>
      <c r="C117" s="23"/>
      <c r="D117" s="18" t="s">
        <v>29</v>
      </c>
      <c r="E117" s="18" t="s">
        <v>276</v>
      </c>
      <c r="F117" s="19">
        <v>4590</v>
      </c>
      <c r="G117" s="19"/>
      <c r="H117" s="19"/>
      <c r="I117" s="19"/>
      <c r="J117" s="19"/>
      <c r="K117" s="19"/>
      <c r="L117" s="19"/>
      <c r="M117" s="19">
        <v>7159</v>
      </c>
      <c r="N117" s="19"/>
      <c r="O117" s="24"/>
      <c r="P117" s="21">
        <f>+M117</f>
        <v>7159</v>
      </c>
      <c r="X117" s="21">
        <f>+F117</f>
        <v>4590</v>
      </c>
      <c r="Z117" s="21">
        <f>+SUM(F117:N117)-SUM(P117:Y117)</f>
        <v>0</v>
      </c>
    </row>
    <row r="118" spans="1:26" x14ac:dyDescent="0.25">
      <c r="A118" s="39" t="s">
        <v>277</v>
      </c>
      <c r="B118" s="23" t="s">
        <v>278</v>
      </c>
      <c r="C118" s="23" t="s">
        <v>210</v>
      </c>
      <c r="D118" s="18" t="s">
        <v>33</v>
      </c>
      <c r="E118" s="18" t="s">
        <v>279</v>
      </c>
      <c r="F118" s="19"/>
      <c r="G118" s="19"/>
      <c r="H118" s="19">
        <v>16875</v>
      </c>
      <c r="I118" s="19"/>
      <c r="J118" s="19"/>
      <c r="K118" s="19"/>
      <c r="L118" s="19"/>
      <c r="M118" s="19">
        <v>4000</v>
      </c>
      <c r="N118" s="19"/>
      <c r="O118" s="24">
        <f>SUM(F118:N118)+SUM(F119:N119)</f>
        <v>65875</v>
      </c>
    </row>
    <row r="119" spans="1:26" ht="25.5" x14ac:dyDescent="0.25">
      <c r="A119" s="39"/>
      <c r="B119" s="23"/>
      <c r="C119" s="23"/>
      <c r="D119" s="18" t="s">
        <v>29</v>
      </c>
      <c r="E119" s="18" t="s">
        <v>280</v>
      </c>
      <c r="F119" s="19">
        <v>5000</v>
      </c>
      <c r="G119" s="19"/>
      <c r="H119" s="19">
        <v>30000</v>
      </c>
      <c r="I119" s="19"/>
      <c r="J119" s="19"/>
      <c r="K119" s="19"/>
      <c r="L119" s="19"/>
      <c r="M119" s="19">
        <v>10000</v>
      </c>
      <c r="N119" s="19"/>
      <c r="O119" s="24"/>
      <c r="P119" s="21">
        <f>+M119+H119</f>
        <v>40000</v>
      </c>
      <c r="X119" s="21">
        <f>+F119</f>
        <v>5000</v>
      </c>
      <c r="Z119" s="21">
        <f t="shared" ref="Z119:Z120" si="25">+SUM(F119:N119)-SUM(P119:Y119)</f>
        <v>0</v>
      </c>
    </row>
    <row r="120" spans="1:26" ht="25.5" x14ac:dyDescent="0.25">
      <c r="A120" s="32" t="s">
        <v>281</v>
      </c>
      <c r="B120" s="17" t="s">
        <v>220</v>
      </c>
      <c r="C120" s="17" t="s">
        <v>210</v>
      </c>
      <c r="D120" s="18" t="s">
        <v>29</v>
      </c>
      <c r="E120" s="18" t="s">
        <v>282</v>
      </c>
      <c r="F120" s="19">
        <v>55000</v>
      </c>
      <c r="G120" s="19"/>
      <c r="H120" s="19"/>
      <c r="I120" s="19"/>
      <c r="J120" s="19"/>
      <c r="K120" s="19"/>
      <c r="L120" s="19"/>
      <c r="M120" s="19"/>
      <c r="N120" s="19"/>
      <c r="O120" s="20">
        <f t="shared" ref="O120" si="26">SUM(F120:N120)</f>
        <v>55000</v>
      </c>
      <c r="X120" s="21">
        <f>+F120</f>
        <v>55000</v>
      </c>
      <c r="Z120" s="21">
        <f t="shared" si="25"/>
        <v>0</v>
      </c>
    </row>
    <row r="121" spans="1:26" x14ac:dyDescent="0.25">
      <c r="A121" s="22" t="s">
        <v>283</v>
      </c>
      <c r="B121" s="23" t="s">
        <v>284</v>
      </c>
      <c r="C121" s="23" t="s">
        <v>210</v>
      </c>
      <c r="D121" s="18" t="s">
        <v>33</v>
      </c>
      <c r="E121" s="18" t="s">
        <v>285</v>
      </c>
      <c r="F121" s="19"/>
      <c r="G121" s="19"/>
      <c r="H121" s="19">
        <v>46240</v>
      </c>
      <c r="I121" s="19"/>
      <c r="J121" s="19"/>
      <c r="K121" s="19"/>
      <c r="L121" s="19"/>
      <c r="M121" s="19"/>
      <c r="N121" s="19"/>
      <c r="O121" s="24">
        <f>SUM(F121:N121)+SUM(F122:N122)</f>
        <v>68240</v>
      </c>
    </row>
    <row r="122" spans="1:26" ht="25.5" x14ac:dyDescent="0.25">
      <c r="A122" s="22"/>
      <c r="B122" s="23"/>
      <c r="C122" s="23"/>
      <c r="D122" s="18" t="s">
        <v>29</v>
      </c>
      <c r="E122" s="18" t="s">
        <v>286</v>
      </c>
      <c r="F122" s="19">
        <v>22000</v>
      </c>
      <c r="G122" s="19"/>
      <c r="H122" s="19"/>
      <c r="I122" s="19"/>
      <c r="J122" s="19"/>
      <c r="K122" s="19"/>
      <c r="L122" s="19"/>
      <c r="M122" s="19"/>
      <c r="N122" s="19"/>
      <c r="O122" s="24"/>
      <c r="X122" s="21">
        <f>+F122</f>
        <v>22000</v>
      </c>
      <c r="Z122" s="21">
        <f>+SUM(F122:N122)-SUM(P122:Y122)</f>
        <v>0</v>
      </c>
    </row>
    <row r="123" spans="1:26" x14ac:dyDescent="0.25">
      <c r="A123" s="22" t="s">
        <v>287</v>
      </c>
      <c r="B123" s="23" t="s">
        <v>288</v>
      </c>
      <c r="C123" s="23" t="s">
        <v>210</v>
      </c>
      <c r="D123" s="18" t="s">
        <v>33</v>
      </c>
      <c r="E123" s="18" t="s">
        <v>34</v>
      </c>
      <c r="F123" s="19"/>
      <c r="G123" s="19"/>
      <c r="H123" s="19">
        <v>28140</v>
      </c>
      <c r="I123" s="19"/>
      <c r="J123" s="19"/>
      <c r="K123" s="19"/>
      <c r="L123" s="19"/>
      <c r="M123" s="19"/>
      <c r="N123" s="19"/>
      <c r="O123" s="24">
        <f>SUM(F123:N123)+SUM(F124:N124)</f>
        <v>106168</v>
      </c>
    </row>
    <row r="124" spans="1:26" ht="25.5" x14ac:dyDescent="0.25">
      <c r="A124" s="22"/>
      <c r="B124" s="23"/>
      <c r="C124" s="23"/>
      <c r="D124" s="18" t="s">
        <v>29</v>
      </c>
      <c r="E124" s="18" t="s">
        <v>289</v>
      </c>
      <c r="F124" s="19"/>
      <c r="G124" s="19">
        <v>62334</v>
      </c>
      <c r="H124" s="19">
        <v>15694</v>
      </c>
      <c r="I124" s="19"/>
      <c r="J124" s="19"/>
      <c r="K124" s="19"/>
      <c r="L124" s="19"/>
      <c r="M124" s="19"/>
      <c r="N124" s="19"/>
      <c r="O124" s="24"/>
      <c r="Q124" s="21">
        <f>+H124</f>
        <v>15694</v>
      </c>
      <c r="T124" s="21"/>
      <c r="Y124" s="21">
        <f>+G124</f>
        <v>62334</v>
      </c>
      <c r="Z124" s="21">
        <f>+SUM(F124:N124)-SUM(P124:Y124)</f>
        <v>0</v>
      </c>
    </row>
    <row r="125" spans="1:26" x14ac:dyDescent="0.25">
      <c r="A125" s="22" t="s">
        <v>290</v>
      </c>
      <c r="B125" s="23" t="s">
        <v>291</v>
      </c>
      <c r="C125" s="23" t="s">
        <v>210</v>
      </c>
      <c r="D125" s="18" t="s">
        <v>33</v>
      </c>
      <c r="E125" s="18" t="s">
        <v>34</v>
      </c>
      <c r="F125" s="19"/>
      <c r="G125" s="19"/>
      <c r="H125" s="19">
        <v>4680</v>
      </c>
      <c r="I125" s="19"/>
      <c r="J125" s="19"/>
      <c r="K125" s="19"/>
      <c r="L125" s="19"/>
      <c r="M125" s="19"/>
      <c r="N125" s="19"/>
      <c r="O125" s="24">
        <f>SUM(F125:N125)+SUM(F126:N126)</f>
        <v>22680</v>
      </c>
    </row>
    <row r="126" spans="1:26" ht="25.5" x14ac:dyDescent="0.25">
      <c r="A126" s="22"/>
      <c r="B126" s="23"/>
      <c r="C126" s="23"/>
      <c r="D126" s="18" t="s">
        <v>29</v>
      </c>
      <c r="E126" s="18" t="s">
        <v>234</v>
      </c>
      <c r="F126" s="19"/>
      <c r="G126" s="19"/>
      <c r="H126" s="19">
        <v>18000</v>
      </c>
      <c r="I126" s="19"/>
      <c r="J126" s="19"/>
      <c r="K126" s="19"/>
      <c r="L126" s="19"/>
      <c r="M126" s="19"/>
      <c r="N126" s="19"/>
      <c r="O126" s="24"/>
      <c r="Q126" s="21">
        <f>+H126</f>
        <v>18000</v>
      </c>
      <c r="Z126" s="21">
        <f>+SUM(F126:N126)-SUM(P126:Y126)</f>
        <v>0</v>
      </c>
    </row>
    <row r="127" spans="1:26" ht="25.5" x14ac:dyDescent="0.25">
      <c r="A127" s="22" t="s">
        <v>292</v>
      </c>
      <c r="B127" s="23" t="s">
        <v>293</v>
      </c>
      <c r="C127" s="23" t="s">
        <v>210</v>
      </c>
      <c r="D127" s="18" t="s">
        <v>33</v>
      </c>
      <c r="E127" s="18" t="s">
        <v>294</v>
      </c>
      <c r="F127" s="19"/>
      <c r="G127" s="19"/>
      <c r="H127" s="19">
        <v>14220</v>
      </c>
      <c r="I127" s="19"/>
      <c r="J127" s="19"/>
      <c r="K127" s="19"/>
      <c r="L127" s="19"/>
      <c r="M127" s="19">
        <v>7500</v>
      </c>
      <c r="N127" s="19"/>
      <c r="O127" s="24">
        <f>SUM(F127:N127)+SUM(F128:N128)</f>
        <v>49217</v>
      </c>
    </row>
    <row r="128" spans="1:26" ht="25.5" x14ac:dyDescent="0.25">
      <c r="A128" s="22"/>
      <c r="B128" s="23"/>
      <c r="C128" s="23"/>
      <c r="D128" s="30" t="s">
        <v>29</v>
      </c>
      <c r="E128" s="30" t="s">
        <v>295</v>
      </c>
      <c r="F128" s="19">
        <v>3500</v>
      </c>
      <c r="G128" s="19"/>
      <c r="H128" s="19">
        <v>23997</v>
      </c>
      <c r="I128" s="19"/>
      <c r="J128" s="19"/>
      <c r="K128" s="19"/>
      <c r="L128" s="19"/>
      <c r="M128" s="19"/>
      <c r="N128" s="19"/>
      <c r="O128" s="24"/>
      <c r="Q128" s="21">
        <f>+H128</f>
        <v>23997</v>
      </c>
      <c r="X128" s="21">
        <f>+F128</f>
        <v>3500</v>
      </c>
      <c r="Z128" s="21">
        <f t="shared" ref="Z128:Z129" si="27">+SUM(F128:N128)-SUM(P128:Y128)</f>
        <v>0</v>
      </c>
    </row>
    <row r="129" spans="1:26" ht="25.5" x14ac:dyDescent="0.25">
      <c r="A129" s="32" t="s">
        <v>296</v>
      </c>
      <c r="B129" s="17" t="s">
        <v>297</v>
      </c>
      <c r="C129" s="17" t="s">
        <v>47</v>
      </c>
      <c r="D129" s="18" t="s">
        <v>29</v>
      </c>
      <c r="E129" s="18" t="s">
        <v>48</v>
      </c>
      <c r="F129" s="19"/>
      <c r="G129" s="19"/>
      <c r="H129" s="19"/>
      <c r="I129" s="19"/>
      <c r="J129" s="19"/>
      <c r="K129" s="19"/>
      <c r="L129" s="19"/>
      <c r="M129" s="19">
        <v>13920</v>
      </c>
      <c r="N129" s="19"/>
      <c r="O129" s="20">
        <f>SUM(F129:N129)</f>
        <v>13920</v>
      </c>
      <c r="R129" s="21">
        <f>+M129</f>
        <v>13920</v>
      </c>
      <c r="Z129" s="21">
        <f t="shared" si="27"/>
        <v>0</v>
      </c>
    </row>
    <row r="130" spans="1:26" ht="25.5" x14ac:dyDescent="0.25">
      <c r="A130" s="22" t="s">
        <v>298</v>
      </c>
      <c r="B130" s="23" t="s">
        <v>299</v>
      </c>
      <c r="C130" s="23" t="s">
        <v>210</v>
      </c>
      <c r="D130" s="18" t="s">
        <v>33</v>
      </c>
      <c r="E130" s="18" t="s">
        <v>300</v>
      </c>
      <c r="F130" s="19"/>
      <c r="G130" s="19"/>
      <c r="H130" s="19">
        <v>18750</v>
      </c>
      <c r="I130" s="19"/>
      <c r="J130" s="19"/>
      <c r="K130" s="19"/>
      <c r="L130" s="19"/>
      <c r="M130" s="19">
        <v>2500</v>
      </c>
      <c r="N130" s="19"/>
      <c r="O130" s="24">
        <f>SUM(F130:N130)+SUM(F131:N131)</f>
        <v>73500</v>
      </c>
    </row>
    <row r="131" spans="1:26" ht="25.5" x14ac:dyDescent="0.25">
      <c r="A131" s="22"/>
      <c r="B131" s="23"/>
      <c r="C131" s="23"/>
      <c r="D131" s="18" t="s">
        <v>29</v>
      </c>
      <c r="E131" s="18" t="s">
        <v>301</v>
      </c>
      <c r="F131" s="19"/>
      <c r="G131" s="19">
        <v>14500</v>
      </c>
      <c r="H131" s="19">
        <v>37750</v>
      </c>
      <c r="I131" s="19"/>
      <c r="J131" s="19"/>
      <c r="K131" s="19"/>
      <c r="L131" s="19"/>
      <c r="M131" s="19"/>
      <c r="N131" s="19"/>
      <c r="O131" s="24"/>
      <c r="Q131" s="21">
        <f>+H131</f>
        <v>37750</v>
      </c>
      <c r="Y131" s="21">
        <f>+G131</f>
        <v>14500</v>
      </c>
      <c r="Z131" s="21">
        <f t="shared" ref="Z131:Z132" si="28">+SUM(F131:N131)-SUM(P131:Y131)</f>
        <v>0</v>
      </c>
    </row>
    <row r="132" spans="1:26" ht="25.5" x14ac:dyDescent="0.25">
      <c r="A132" s="32" t="s">
        <v>302</v>
      </c>
      <c r="B132" s="17" t="s">
        <v>303</v>
      </c>
      <c r="C132" s="17" t="s">
        <v>210</v>
      </c>
      <c r="D132" s="18" t="s">
        <v>29</v>
      </c>
      <c r="E132" s="18" t="s">
        <v>304</v>
      </c>
      <c r="F132" s="19"/>
      <c r="G132" s="19"/>
      <c r="H132" s="19"/>
      <c r="I132" s="19"/>
      <c r="J132" s="19"/>
      <c r="K132" s="19"/>
      <c r="L132" s="19"/>
      <c r="M132" s="19">
        <v>11438</v>
      </c>
      <c r="N132" s="19"/>
      <c r="O132" s="20">
        <f>SUM(F132:N132)</f>
        <v>11438</v>
      </c>
      <c r="Q132" s="21">
        <f>+M132</f>
        <v>11438</v>
      </c>
      <c r="Z132" s="21">
        <f t="shared" si="28"/>
        <v>0</v>
      </c>
    </row>
    <row r="133" spans="1:26" ht="25.5" x14ac:dyDescent="0.25">
      <c r="A133" s="22" t="s">
        <v>305</v>
      </c>
      <c r="B133" s="23" t="s">
        <v>245</v>
      </c>
      <c r="C133" s="23" t="s">
        <v>210</v>
      </c>
      <c r="D133" s="18" t="s">
        <v>33</v>
      </c>
      <c r="E133" s="18" t="s">
        <v>306</v>
      </c>
      <c r="F133" s="19"/>
      <c r="G133" s="19"/>
      <c r="H133" s="19"/>
      <c r="I133" s="19"/>
      <c r="J133" s="19"/>
      <c r="K133" s="19"/>
      <c r="L133" s="19"/>
      <c r="M133" s="19">
        <v>41163</v>
      </c>
      <c r="N133" s="19"/>
      <c r="O133" s="24">
        <f>SUM(F133:N133)+SUM(F134:N134)</f>
        <v>104163</v>
      </c>
    </row>
    <row r="134" spans="1:26" ht="25.5" x14ac:dyDescent="0.25">
      <c r="A134" s="22"/>
      <c r="B134" s="23"/>
      <c r="C134" s="23"/>
      <c r="D134" s="18" t="s">
        <v>29</v>
      </c>
      <c r="E134" s="18" t="s">
        <v>234</v>
      </c>
      <c r="F134" s="19">
        <v>45000</v>
      </c>
      <c r="G134" s="19"/>
      <c r="H134" s="19"/>
      <c r="I134" s="19"/>
      <c r="J134" s="19"/>
      <c r="K134" s="19"/>
      <c r="L134" s="19"/>
      <c r="M134" s="19">
        <v>18000</v>
      </c>
      <c r="N134" s="19"/>
      <c r="O134" s="24"/>
      <c r="Q134" s="21">
        <f>+M134</f>
        <v>18000</v>
      </c>
      <c r="X134" s="21">
        <f>+F134</f>
        <v>45000</v>
      </c>
      <c r="Z134" s="21">
        <f t="shared" ref="Z134:Z138" si="29">+SUM(F134:N134)-SUM(P134:Y134)</f>
        <v>0</v>
      </c>
    </row>
    <row r="135" spans="1:26" ht="25.5" x14ac:dyDescent="0.25">
      <c r="A135" s="16" t="s">
        <v>307</v>
      </c>
      <c r="B135" s="17" t="s">
        <v>308</v>
      </c>
      <c r="C135" s="17" t="s">
        <v>210</v>
      </c>
      <c r="D135" s="18" t="s">
        <v>29</v>
      </c>
      <c r="E135" s="18" t="s">
        <v>234</v>
      </c>
      <c r="F135" s="19"/>
      <c r="G135" s="19"/>
      <c r="H135" s="19"/>
      <c r="I135" s="19"/>
      <c r="J135" s="19"/>
      <c r="K135" s="19"/>
      <c r="L135" s="19"/>
      <c r="M135" s="19">
        <v>15000</v>
      </c>
      <c r="N135" s="19"/>
      <c r="O135" s="20">
        <f t="shared" ref="O135:O138" si="30">SUM(F135:N135)</f>
        <v>15000</v>
      </c>
      <c r="Q135" s="21">
        <f>+M135</f>
        <v>15000</v>
      </c>
      <c r="Z135" s="21">
        <f t="shared" si="29"/>
        <v>0</v>
      </c>
    </row>
    <row r="136" spans="1:26" ht="25.5" x14ac:dyDescent="0.25">
      <c r="A136" s="32" t="s">
        <v>309</v>
      </c>
      <c r="B136" s="17" t="s">
        <v>310</v>
      </c>
      <c r="C136" s="17" t="s">
        <v>210</v>
      </c>
      <c r="D136" s="18" t="s">
        <v>29</v>
      </c>
      <c r="E136" s="18" t="s">
        <v>311</v>
      </c>
      <c r="F136" s="19"/>
      <c r="G136" s="19">
        <v>37891</v>
      </c>
      <c r="H136" s="19"/>
      <c r="I136" s="19"/>
      <c r="J136" s="19"/>
      <c r="K136" s="19"/>
      <c r="L136" s="19"/>
      <c r="M136" s="19"/>
      <c r="N136" s="19"/>
      <c r="O136" s="20">
        <f t="shared" si="30"/>
        <v>37891</v>
      </c>
      <c r="Y136" s="21">
        <f>+G136</f>
        <v>37891</v>
      </c>
      <c r="Z136" s="21">
        <f t="shared" si="29"/>
        <v>0</v>
      </c>
    </row>
    <row r="137" spans="1:26" ht="25.5" x14ac:dyDescent="0.25">
      <c r="A137" s="32" t="s">
        <v>312</v>
      </c>
      <c r="B137" s="17" t="s">
        <v>313</v>
      </c>
      <c r="C137" s="17" t="s">
        <v>210</v>
      </c>
      <c r="D137" s="18" t="s">
        <v>29</v>
      </c>
      <c r="E137" s="18" t="s">
        <v>280</v>
      </c>
      <c r="F137" s="19">
        <v>5427</v>
      </c>
      <c r="G137" s="19"/>
      <c r="H137" s="19"/>
      <c r="I137" s="19"/>
      <c r="J137" s="19"/>
      <c r="K137" s="19"/>
      <c r="L137" s="19"/>
      <c r="M137" s="19">
        <v>15000</v>
      </c>
      <c r="N137" s="19"/>
      <c r="O137" s="20">
        <f t="shared" si="30"/>
        <v>20427</v>
      </c>
      <c r="P137" s="21">
        <f>+M137</f>
        <v>15000</v>
      </c>
      <c r="X137" s="21">
        <f>+F137</f>
        <v>5427</v>
      </c>
      <c r="Z137" s="21">
        <f t="shared" si="29"/>
        <v>0</v>
      </c>
    </row>
    <row r="138" spans="1:26" ht="25.5" x14ac:dyDescent="0.25">
      <c r="A138" s="32" t="s">
        <v>314</v>
      </c>
      <c r="B138" s="17" t="s">
        <v>315</v>
      </c>
      <c r="C138" s="17" t="s">
        <v>210</v>
      </c>
      <c r="D138" s="18" t="s">
        <v>29</v>
      </c>
      <c r="E138" s="18" t="s">
        <v>316</v>
      </c>
      <c r="F138" s="40">
        <v>3240</v>
      </c>
      <c r="G138" s="19">
        <v>5380</v>
      </c>
      <c r="H138" s="33"/>
      <c r="I138" s="33"/>
      <c r="J138" s="33"/>
      <c r="K138" s="33"/>
      <c r="L138" s="33"/>
      <c r="M138" s="33"/>
      <c r="N138" s="33"/>
      <c r="O138" s="20">
        <f t="shared" si="30"/>
        <v>8620</v>
      </c>
      <c r="X138" s="41">
        <f>+F138</f>
        <v>3240</v>
      </c>
      <c r="Y138" s="21">
        <f>+G138</f>
        <v>5380</v>
      </c>
      <c r="Z138" s="21">
        <f t="shared" si="29"/>
        <v>0</v>
      </c>
    </row>
    <row r="139" spans="1:26" x14ac:dyDescent="0.25">
      <c r="A139" s="22" t="s">
        <v>317</v>
      </c>
      <c r="B139" s="23" t="s">
        <v>318</v>
      </c>
      <c r="C139" s="23" t="s">
        <v>210</v>
      </c>
      <c r="D139" s="18" t="s">
        <v>33</v>
      </c>
      <c r="E139" s="18" t="s">
        <v>34</v>
      </c>
      <c r="F139" s="19"/>
      <c r="G139" s="19"/>
      <c r="H139" s="19">
        <v>11497</v>
      </c>
      <c r="I139" s="19"/>
      <c r="J139" s="19"/>
      <c r="K139" s="19"/>
      <c r="L139" s="19"/>
      <c r="M139" s="19"/>
      <c r="N139" s="19"/>
      <c r="O139" s="24">
        <f>SUM(F139:N139)+SUM(F140:N140)</f>
        <v>37692</v>
      </c>
    </row>
    <row r="140" spans="1:26" ht="25.5" x14ac:dyDescent="0.25">
      <c r="A140" s="22"/>
      <c r="B140" s="23"/>
      <c r="C140" s="23"/>
      <c r="D140" s="18" t="s">
        <v>29</v>
      </c>
      <c r="E140" s="18" t="s">
        <v>234</v>
      </c>
      <c r="F140" s="19">
        <v>6339</v>
      </c>
      <c r="G140" s="19"/>
      <c r="H140" s="19">
        <v>19856</v>
      </c>
      <c r="I140" s="19"/>
      <c r="J140" s="19"/>
      <c r="K140" s="19"/>
      <c r="L140" s="19"/>
      <c r="M140" s="19"/>
      <c r="N140" s="19"/>
      <c r="O140" s="24"/>
      <c r="Q140" s="21">
        <f>+H140</f>
        <v>19856</v>
      </c>
      <c r="X140" s="21">
        <f>+F140</f>
        <v>6339</v>
      </c>
      <c r="Z140" s="21">
        <f>+SUM(F140:N140)-SUM(P140:Y140)</f>
        <v>0</v>
      </c>
    </row>
    <row r="141" spans="1:26" x14ac:dyDescent="0.25">
      <c r="A141" s="22" t="s">
        <v>319</v>
      </c>
      <c r="B141" s="23" t="s">
        <v>320</v>
      </c>
      <c r="C141" s="23" t="s">
        <v>210</v>
      </c>
      <c r="D141" s="18" t="s">
        <v>33</v>
      </c>
      <c r="E141" s="18" t="s">
        <v>34</v>
      </c>
      <c r="F141" s="19"/>
      <c r="G141" s="19"/>
      <c r="H141" s="19">
        <v>27310</v>
      </c>
      <c r="I141" s="19"/>
      <c r="J141" s="19"/>
      <c r="K141" s="19"/>
      <c r="L141" s="19"/>
      <c r="M141" s="19"/>
      <c r="N141" s="19"/>
      <c r="O141" s="24">
        <f>SUM(F141:N141)+SUM(F142:N142)</f>
        <v>52573</v>
      </c>
    </row>
    <row r="142" spans="1:26" ht="25.5" x14ac:dyDescent="0.25">
      <c r="A142" s="22"/>
      <c r="B142" s="23"/>
      <c r="C142" s="23"/>
      <c r="D142" s="18" t="s">
        <v>29</v>
      </c>
      <c r="E142" s="18" t="s">
        <v>321</v>
      </c>
      <c r="F142" s="19"/>
      <c r="G142" s="19"/>
      <c r="H142" s="19">
        <v>25263</v>
      </c>
      <c r="I142" s="19"/>
      <c r="J142" s="19"/>
      <c r="K142" s="19"/>
      <c r="L142" s="19"/>
      <c r="M142" s="19"/>
      <c r="N142" s="19"/>
      <c r="O142" s="24"/>
      <c r="Q142" s="21">
        <f>+H142</f>
        <v>25263</v>
      </c>
      <c r="Z142" s="21">
        <f t="shared" ref="Z142:Z143" si="31">+SUM(F142:N142)-SUM(P142:Y142)</f>
        <v>0</v>
      </c>
    </row>
    <row r="143" spans="1:26" ht="25.5" x14ac:dyDescent="0.25">
      <c r="A143" s="16" t="s">
        <v>322</v>
      </c>
      <c r="B143" s="17" t="s">
        <v>323</v>
      </c>
      <c r="C143" s="17" t="s">
        <v>210</v>
      </c>
      <c r="D143" s="18" t="s">
        <v>29</v>
      </c>
      <c r="E143" s="18" t="s">
        <v>23</v>
      </c>
      <c r="F143" s="19"/>
      <c r="G143" s="19"/>
      <c r="H143" s="19"/>
      <c r="I143" s="19"/>
      <c r="J143" s="19"/>
      <c r="K143" s="19"/>
      <c r="L143" s="19"/>
      <c r="M143" s="19">
        <v>8000</v>
      </c>
      <c r="N143" s="19"/>
      <c r="O143" s="20">
        <f>SUM(F143:N143)</f>
        <v>8000</v>
      </c>
      <c r="T143" s="21"/>
      <c r="W143" s="21">
        <f>+M143</f>
        <v>8000</v>
      </c>
      <c r="Z143" s="21">
        <f t="shared" si="31"/>
        <v>0</v>
      </c>
    </row>
    <row r="144" spans="1:26" x14ac:dyDescent="0.25">
      <c r="A144" s="22" t="s">
        <v>324</v>
      </c>
      <c r="B144" s="23" t="s">
        <v>325</v>
      </c>
      <c r="C144" s="23" t="s">
        <v>210</v>
      </c>
      <c r="D144" s="18" t="s">
        <v>33</v>
      </c>
      <c r="E144" s="18" t="s">
        <v>34</v>
      </c>
      <c r="F144" s="19"/>
      <c r="G144" s="19"/>
      <c r="H144" s="19">
        <v>14511</v>
      </c>
      <c r="I144" s="19"/>
      <c r="J144" s="19"/>
      <c r="K144" s="19"/>
      <c r="L144" s="19"/>
      <c r="M144" s="19"/>
      <c r="N144" s="19"/>
      <c r="O144" s="24">
        <f>SUM(F144:N144)+SUM(F145:N145)</f>
        <v>39511</v>
      </c>
    </row>
    <row r="145" spans="1:26" ht="25.5" x14ac:dyDescent="0.25">
      <c r="A145" s="22"/>
      <c r="B145" s="23"/>
      <c r="C145" s="23"/>
      <c r="D145" s="18" t="s">
        <v>29</v>
      </c>
      <c r="E145" s="18" t="s">
        <v>234</v>
      </c>
      <c r="F145" s="19">
        <v>5000</v>
      </c>
      <c r="G145" s="19"/>
      <c r="H145" s="19">
        <v>20000</v>
      </c>
      <c r="I145" s="19"/>
      <c r="J145" s="19"/>
      <c r="K145" s="19"/>
      <c r="L145" s="19"/>
      <c r="M145" s="19"/>
      <c r="N145" s="19"/>
      <c r="O145" s="24"/>
      <c r="Q145" s="21">
        <f>+H145</f>
        <v>20000</v>
      </c>
      <c r="X145" s="21">
        <f>+F145</f>
        <v>5000</v>
      </c>
      <c r="Z145" s="21">
        <f>+SUM(F145:N145)-SUM(P145:Y145)</f>
        <v>0</v>
      </c>
    </row>
    <row r="146" spans="1:26" x14ac:dyDescent="0.25">
      <c r="A146" s="22" t="s">
        <v>326</v>
      </c>
      <c r="B146" s="23" t="s">
        <v>327</v>
      </c>
      <c r="C146" s="23" t="s">
        <v>210</v>
      </c>
      <c r="D146" s="18" t="s">
        <v>33</v>
      </c>
      <c r="E146" s="18" t="s">
        <v>34</v>
      </c>
      <c r="F146" s="19"/>
      <c r="G146" s="19"/>
      <c r="H146" s="19">
        <v>42312</v>
      </c>
      <c r="I146" s="19"/>
      <c r="J146" s="19"/>
      <c r="K146" s="19"/>
      <c r="L146" s="19"/>
      <c r="M146" s="19"/>
      <c r="N146" s="19"/>
      <c r="O146" s="24">
        <f>SUM(F146:N146)+SUM(F147:N147)</f>
        <v>363199</v>
      </c>
    </row>
    <row r="147" spans="1:26" ht="25.5" x14ac:dyDescent="0.25">
      <c r="A147" s="22" t="s">
        <v>328</v>
      </c>
      <c r="B147" s="23" t="s">
        <v>327</v>
      </c>
      <c r="C147" s="23" t="s">
        <v>210</v>
      </c>
      <c r="D147" s="18" t="s">
        <v>29</v>
      </c>
      <c r="E147" s="18" t="s">
        <v>329</v>
      </c>
      <c r="F147" s="19"/>
      <c r="G147" s="19">
        <v>69071</v>
      </c>
      <c r="H147" s="19">
        <v>251816</v>
      </c>
      <c r="I147" s="19"/>
      <c r="J147" s="19"/>
      <c r="K147" s="19"/>
      <c r="L147" s="19"/>
      <c r="M147" s="19"/>
      <c r="N147" s="19"/>
      <c r="O147" s="24"/>
      <c r="Q147" s="21">
        <f>+H147</f>
        <v>251816</v>
      </c>
      <c r="Y147" s="21">
        <f>+G147</f>
        <v>69071</v>
      </c>
      <c r="Z147" s="21">
        <f t="shared" ref="Z147:Z148" si="32">+SUM(F147:N147)-SUM(P147:Y147)</f>
        <v>0</v>
      </c>
    </row>
    <row r="148" spans="1:26" ht="25.5" x14ac:dyDescent="0.25">
      <c r="A148" s="22" t="s">
        <v>330</v>
      </c>
      <c r="B148" s="23" t="s">
        <v>331</v>
      </c>
      <c r="C148" s="23" t="s">
        <v>332</v>
      </c>
      <c r="D148" s="18" t="s">
        <v>29</v>
      </c>
      <c r="E148" s="18" t="s">
        <v>333</v>
      </c>
      <c r="F148" s="19">
        <v>13661</v>
      </c>
      <c r="G148" s="19">
        <v>9000</v>
      </c>
      <c r="H148" s="19"/>
      <c r="I148" s="19">
        <v>9500</v>
      </c>
      <c r="J148" s="19"/>
      <c r="K148" s="19"/>
      <c r="L148" s="19">
        <v>53000</v>
      </c>
      <c r="M148" s="19"/>
      <c r="N148" s="19"/>
      <c r="O148" s="24">
        <f>SUM(F148:N148)+SUM(F149:N149)</f>
        <v>148835</v>
      </c>
      <c r="R148" s="21">
        <f>+I148</f>
        <v>9500</v>
      </c>
      <c r="T148" s="21"/>
      <c r="U148" s="21">
        <f>+L148</f>
        <v>53000</v>
      </c>
      <c r="X148" s="21">
        <f>+F148</f>
        <v>13661</v>
      </c>
      <c r="Y148" s="21">
        <f>+G148</f>
        <v>9000</v>
      </c>
      <c r="Z148" s="21">
        <f t="shared" si="32"/>
        <v>0</v>
      </c>
    </row>
    <row r="149" spans="1:26" ht="25.5" x14ac:dyDescent="0.25">
      <c r="A149" s="22"/>
      <c r="B149" s="23"/>
      <c r="C149" s="23"/>
      <c r="D149" s="18" t="s">
        <v>33</v>
      </c>
      <c r="E149" s="18" t="s">
        <v>334</v>
      </c>
      <c r="F149" s="19"/>
      <c r="G149" s="19"/>
      <c r="H149" s="19"/>
      <c r="I149" s="19">
        <v>53674</v>
      </c>
      <c r="J149" s="19"/>
      <c r="K149" s="19"/>
      <c r="L149" s="19"/>
      <c r="M149" s="19">
        <v>10000</v>
      </c>
      <c r="N149" s="19"/>
      <c r="O149" s="24"/>
    </row>
    <row r="150" spans="1:26" x14ac:dyDescent="0.25">
      <c r="A150" s="22" t="s">
        <v>335</v>
      </c>
      <c r="B150" s="23" t="s">
        <v>336</v>
      </c>
      <c r="C150" s="23" t="s">
        <v>332</v>
      </c>
      <c r="D150" s="18" t="s">
        <v>33</v>
      </c>
      <c r="E150" s="18" t="s">
        <v>112</v>
      </c>
      <c r="F150" s="19"/>
      <c r="G150" s="19"/>
      <c r="H150" s="19">
        <v>8360</v>
      </c>
      <c r="I150" s="19"/>
      <c r="J150" s="19"/>
      <c r="K150" s="19"/>
      <c r="L150" s="19"/>
      <c r="M150" s="19"/>
      <c r="N150" s="19"/>
      <c r="O150" s="24">
        <f>SUM(F150:N150)+SUM(F151:N151)</f>
        <v>19160</v>
      </c>
    </row>
    <row r="151" spans="1:26" ht="25.5" x14ac:dyDescent="0.25">
      <c r="A151" s="22"/>
      <c r="B151" s="23"/>
      <c r="C151" s="23"/>
      <c r="D151" s="18" t="s">
        <v>29</v>
      </c>
      <c r="E151" s="18" t="s">
        <v>337</v>
      </c>
      <c r="F151" s="19"/>
      <c r="G151" s="19"/>
      <c r="H151" s="19">
        <v>10800</v>
      </c>
      <c r="I151" s="19"/>
      <c r="J151" s="19"/>
      <c r="K151" s="19"/>
      <c r="L151" s="19"/>
      <c r="M151" s="19"/>
      <c r="N151" s="19"/>
      <c r="O151" s="24"/>
      <c r="Q151" s="21">
        <f>+H151</f>
        <v>10800</v>
      </c>
      <c r="Z151" s="21">
        <f t="shared" ref="Z151:Z152" si="33">+SUM(F151:N151)-SUM(P151:Y151)</f>
        <v>0</v>
      </c>
    </row>
    <row r="152" spans="1:26" ht="25.5" x14ac:dyDescent="0.25">
      <c r="A152" s="32" t="s">
        <v>338</v>
      </c>
      <c r="B152" s="17" t="s">
        <v>339</v>
      </c>
      <c r="C152" s="17" t="s">
        <v>332</v>
      </c>
      <c r="D152" s="18" t="s">
        <v>29</v>
      </c>
      <c r="E152" s="18" t="s">
        <v>340</v>
      </c>
      <c r="F152" s="19"/>
      <c r="G152" s="19">
        <v>35114</v>
      </c>
      <c r="H152" s="19"/>
      <c r="I152" s="19"/>
      <c r="J152" s="19"/>
      <c r="K152" s="19"/>
      <c r="L152" s="19"/>
      <c r="M152" s="19"/>
      <c r="N152" s="19"/>
      <c r="O152" s="20">
        <f>SUM(F152:N152)</f>
        <v>35114</v>
      </c>
      <c r="Y152" s="21">
        <f>+G152</f>
        <v>35114</v>
      </c>
      <c r="Z152" s="21">
        <f t="shared" si="33"/>
        <v>0</v>
      </c>
    </row>
    <row r="153" spans="1:26" ht="25.5" x14ac:dyDescent="0.25">
      <c r="A153" s="22" t="s">
        <v>341</v>
      </c>
      <c r="B153" s="23" t="s">
        <v>342</v>
      </c>
      <c r="C153" s="23" t="s">
        <v>332</v>
      </c>
      <c r="D153" s="18" t="s">
        <v>33</v>
      </c>
      <c r="E153" s="18" t="s">
        <v>343</v>
      </c>
      <c r="F153" s="19"/>
      <c r="G153" s="19"/>
      <c r="H153" s="19">
        <v>23761</v>
      </c>
      <c r="I153" s="19">
        <v>10873</v>
      </c>
      <c r="J153" s="19"/>
      <c r="K153" s="19"/>
      <c r="L153" s="19"/>
      <c r="M153" s="19">
        <v>5000</v>
      </c>
      <c r="N153" s="19"/>
      <c r="O153" s="24">
        <f>SUM(F153:N153)+SUM(F154:N154)</f>
        <v>134434</v>
      </c>
    </row>
    <row r="154" spans="1:26" ht="25.5" x14ac:dyDescent="0.25">
      <c r="A154" s="22"/>
      <c r="B154" s="23"/>
      <c r="C154" s="23"/>
      <c r="D154" s="18" t="s">
        <v>29</v>
      </c>
      <c r="E154" s="18" t="s">
        <v>59</v>
      </c>
      <c r="F154" s="19">
        <v>7800</v>
      </c>
      <c r="G154" s="19"/>
      <c r="H154" s="19">
        <v>87000</v>
      </c>
      <c r="I154" s="19"/>
      <c r="J154" s="19"/>
      <c r="K154" s="19"/>
      <c r="L154" s="19"/>
      <c r="M154" s="19"/>
      <c r="N154" s="19"/>
      <c r="O154" s="24"/>
      <c r="P154" s="21">
        <f>+H154</f>
        <v>87000</v>
      </c>
      <c r="X154" s="21">
        <f>+F154</f>
        <v>7800</v>
      </c>
      <c r="Z154" s="21">
        <f>+SUM(F154:N154)-SUM(P154:Y154)</f>
        <v>0</v>
      </c>
    </row>
    <row r="155" spans="1:26" ht="25.5" x14ac:dyDescent="0.25">
      <c r="A155" s="22" t="s">
        <v>344</v>
      </c>
      <c r="B155" s="23" t="s">
        <v>345</v>
      </c>
      <c r="C155" s="23" t="s">
        <v>332</v>
      </c>
      <c r="D155" s="18" t="s">
        <v>33</v>
      </c>
      <c r="E155" s="18" t="s">
        <v>346</v>
      </c>
      <c r="F155" s="19"/>
      <c r="G155" s="19"/>
      <c r="H155" s="19"/>
      <c r="I155" s="19">
        <v>40400</v>
      </c>
      <c r="J155" s="19"/>
      <c r="K155" s="19"/>
      <c r="L155" s="19"/>
      <c r="M155" s="19">
        <v>33000</v>
      </c>
      <c r="N155" s="19"/>
      <c r="O155" s="24">
        <f>SUM(F155:N155)+SUM(F156:N156)</f>
        <v>109737</v>
      </c>
    </row>
    <row r="156" spans="1:26" ht="25.5" x14ac:dyDescent="0.25">
      <c r="A156" s="22"/>
      <c r="B156" s="23"/>
      <c r="C156" s="23"/>
      <c r="D156" s="18" t="s">
        <v>29</v>
      </c>
      <c r="E156" s="18" t="s">
        <v>347</v>
      </c>
      <c r="F156" s="19">
        <v>14308</v>
      </c>
      <c r="G156" s="19">
        <v>22029</v>
      </c>
      <c r="H156" s="19"/>
      <c r="I156" s="19"/>
      <c r="J156" s="19"/>
      <c r="K156" s="19"/>
      <c r="L156" s="19"/>
      <c r="M156" s="19"/>
      <c r="N156" s="19"/>
      <c r="O156" s="24"/>
      <c r="X156" s="21">
        <f>+F156</f>
        <v>14308</v>
      </c>
      <c r="Y156" s="21">
        <f>+G156</f>
        <v>22029</v>
      </c>
      <c r="Z156" s="21">
        <f t="shared" ref="Z156:Z159" si="34">+SUM(F156:N156)-SUM(P156:Y156)</f>
        <v>0</v>
      </c>
    </row>
    <row r="157" spans="1:26" ht="25.5" x14ac:dyDescent="0.25">
      <c r="A157" s="32" t="s">
        <v>348</v>
      </c>
      <c r="B157" s="17" t="s">
        <v>349</v>
      </c>
      <c r="C157" s="17" t="s">
        <v>332</v>
      </c>
      <c r="D157" s="18" t="s">
        <v>29</v>
      </c>
      <c r="E157" s="18" t="s">
        <v>30</v>
      </c>
      <c r="F157" s="19">
        <v>8709</v>
      </c>
      <c r="G157" s="19"/>
      <c r="H157" s="19"/>
      <c r="I157" s="19"/>
      <c r="J157" s="19"/>
      <c r="K157" s="19"/>
      <c r="L157" s="19"/>
      <c r="M157" s="19"/>
      <c r="N157" s="19"/>
      <c r="O157" s="20">
        <f t="shared" ref="O157:O160" si="35">SUM(F157:N157)</f>
        <v>8709</v>
      </c>
      <c r="X157" s="21">
        <f>+F157</f>
        <v>8709</v>
      </c>
      <c r="Z157" s="21">
        <f t="shared" si="34"/>
        <v>0</v>
      </c>
    </row>
    <row r="158" spans="1:26" ht="25.5" x14ac:dyDescent="0.25">
      <c r="A158" s="42" t="s">
        <v>350</v>
      </c>
      <c r="B158" s="17" t="s">
        <v>351</v>
      </c>
      <c r="C158" s="17" t="s">
        <v>332</v>
      </c>
      <c r="D158" s="18" t="s">
        <v>29</v>
      </c>
      <c r="E158" s="43" t="s">
        <v>352</v>
      </c>
      <c r="F158" s="33"/>
      <c r="G158" s="19">
        <v>45000</v>
      </c>
      <c r="H158" s="19"/>
      <c r="I158" s="19"/>
      <c r="J158" s="19"/>
      <c r="K158" s="19"/>
      <c r="L158" s="19"/>
      <c r="M158" s="19"/>
      <c r="N158" s="19"/>
      <c r="O158" s="20">
        <f>SUM(F158:N158)</f>
        <v>45000</v>
      </c>
      <c r="Y158" s="21">
        <f>+G158</f>
        <v>45000</v>
      </c>
      <c r="Z158" s="21">
        <f t="shared" si="34"/>
        <v>0</v>
      </c>
    </row>
    <row r="159" spans="1:26" ht="25.5" x14ac:dyDescent="0.25">
      <c r="A159" s="32" t="s">
        <v>353</v>
      </c>
      <c r="B159" s="17" t="s">
        <v>354</v>
      </c>
      <c r="C159" s="17" t="s">
        <v>332</v>
      </c>
      <c r="D159" s="18" t="s">
        <v>29</v>
      </c>
      <c r="E159" s="18" t="s">
        <v>30</v>
      </c>
      <c r="F159" s="19">
        <v>5000</v>
      </c>
      <c r="G159" s="19"/>
      <c r="H159" s="19"/>
      <c r="I159" s="19"/>
      <c r="J159" s="19"/>
      <c r="K159" s="19"/>
      <c r="L159" s="19"/>
      <c r="M159" s="19"/>
      <c r="N159" s="19"/>
      <c r="O159" s="20">
        <f t="shared" si="35"/>
        <v>5000</v>
      </c>
      <c r="X159" s="21">
        <f>+F159</f>
        <v>5000</v>
      </c>
      <c r="Z159" s="21">
        <f t="shared" si="34"/>
        <v>0</v>
      </c>
    </row>
    <row r="160" spans="1:26" x14ac:dyDescent="0.25">
      <c r="A160" s="32" t="s">
        <v>355</v>
      </c>
      <c r="B160" s="17" t="s">
        <v>356</v>
      </c>
      <c r="C160" s="17" t="s">
        <v>332</v>
      </c>
      <c r="D160" s="18" t="s">
        <v>33</v>
      </c>
      <c r="E160" s="18" t="s">
        <v>357</v>
      </c>
      <c r="F160" s="19"/>
      <c r="G160" s="19"/>
      <c r="H160" s="19">
        <v>6375</v>
      </c>
      <c r="I160" s="19"/>
      <c r="J160" s="19">
        <v>5200</v>
      </c>
      <c r="K160" s="19"/>
      <c r="L160" s="19"/>
      <c r="M160" s="19"/>
      <c r="N160" s="19"/>
      <c r="O160" s="20">
        <f t="shared" si="35"/>
        <v>11575</v>
      </c>
    </row>
    <row r="161" spans="1:26" ht="38.25" x14ac:dyDescent="0.25">
      <c r="A161" s="22" t="s">
        <v>358</v>
      </c>
      <c r="B161" s="23" t="s">
        <v>359</v>
      </c>
      <c r="C161" s="23" t="s">
        <v>332</v>
      </c>
      <c r="D161" s="18" t="s">
        <v>33</v>
      </c>
      <c r="E161" s="18" t="s">
        <v>360</v>
      </c>
      <c r="F161" s="19"/>
      <c r="G161" s="19"/>
      <c r="H161" s="19">
        <v>116494</v>
      </c>
      <c r="I161" s="19"/>
      <c r="J161" s="19"/>
      <c r="K161" s="19"/>
      <c r="L161" s="19"/>
      <c r="M161" s="19"/>
      <c r="N161" s="19"/>
      <c r="O161" s="24">
        <f>SUM(F161:N161)+SUM(F162:N162)</f>
        <v>323480</v>
      </c>
    </row>
    <row r="162" spans="1:26" ht="51" x14ac:dyDescent="0.25">
      <c r="A162" s="22"/>
      <c r="B162" s="23"/>
      <c r="C162" s="23"/>
      <c r="D162" s="18" t="s">
        <v>29</v>
      </c>
      <c r="E162" s="18" t="s">
        <v>361</v>
      </c>
      <c r="F162" s="19"/>
      <c r="G162" s="19"/>
      <c r="H162" s="19">
        <v>206986</v>
      </c>
      <c r="I162" s="19"/>
      <c r="J162" s="19"/>
      <c r="K162" s="19"/>
      <c r="L162" s="19"/>
      <c r="M162" s="19"/>
      <c r="N162" s="19"/>
      <c r="O162" s="24"/>
      <c r="P162" s="21">
        <f>+H162</f>
        <v>206986</v>
      </c>
      <c r="Z162" s="21">
        <f t="shared" ref="Z162:Z166" si="36">+SUM(F162:N162)-SUM(P162:Y162)</f>
        <v>0</v>
      </c>
    </row>
    <row r="163" spans="1:26" ht="25.5" x14ac:dyDescent="0.25">
      <c r="A163" s="32" t="s">
        <v>362</v>
      </c>
      <c r="B163" s="17" t="s">
        <v>363</v>
      </c>
      <c r="C163" s="17" t="s">
        <v>332</v>
      </c>
      <c r="D163" s="18" t="s">
        <v>29</v>
      </c>
      <c r="E163" s="18" t="s">
        <v>364</v>
      </c>
      <c r="F163" s="19">
        <v>6167</v>
      </c>
      <c r="G163" s="19">
        <v>39300</v>
      </c>
      <c r="H163" s="19"/>
      <c r="I163" s="19"/>
      <c r="J163" s="19"/>
      <c r="K163" s="19"/>
      <c r="L163" s="19"/>
      <c r="M163" s="19">
        <v>23870</v>
      </c>
      <c r="N163" s="19"/>
      <c r="O163" s="20">
        <f>SUM(F163:N163)</f>
        <v>69337</v>
      </c>
      <c r="P163" s="21">
        <f>+M163</f>
        <v>23870</v>
      </c>
      <c r="X163" s="21">
        <f>+F163</f>
        <v>6167</v>
      </c>
      <c r="Y163" s="21">
        <f>+G163</f>
        <v>39300</v>
      </c>
      <c r="Z163" s="21">
        <f t="shared" si="36"/>
        <v>0</v>
      </c>
    </row>
    <row r="164" spans="1:26" ht="25.5" x14ac:dyDescent="0.25">
      <c r="A164" s="27" t="s">
        <v>365</v>
      </c>
      <c r="B164" s="28" t="s">
        <v>356</v>
      </c>
      <c r="C164" s="29" t="s">
        <v>332</v>
      </c>
      <c r="D164" s="30" t="s">
        <v>29</v>
      </c>
      <c r="E164" s="30" t="s">
        <v>366</v>
      </c>
      <c r="F164" s="19"/>
      <c r="G164" s="19"/>
      <c r="H164" s="19"/>
      <c r="I164" s="19"/>
      <c r="J164" s="19"/>
      <c r="K164" s="19"/>
      <c r="L164" s="19">
        <v>2500</v>
      </c>
      <c r="M164" s="19"/>
      <c r="N164" s="19"/>
      <c r="O164" s="20">
        <f>SUM(F164:N164)</f>
        <v>2500</v>
      </c>
      <c r="P164" s="21">
        <f>+L164</f>
        <v>2500</v>
      </c>
      <c r="U164" s="21">
        <f>+L164</f>
        <v>2500</v>
      </c>
      <c r="Z164" s="21">
        <f t="shared" si="36"/>
        <v>-2500</v>
      </c>
    </row>
    <row r="165" spans="1:26" ht="25.5" x14ac:dyDescent="0.25">
      <c r="A165" s="27" t="s">
        <v>367</v>
      </c>
      <c r="B165" s="28" t="s">
        <v>368</v>
      </c>
      <c r="C165" s="29" t="s">
        <v>332</v>
      </c>
      <c r="D165" s="30" t="s">
        <v>29</v>
      </c>
      <c r="E165" s="30" t="s">
        <v>77</v>
      </c>
      <c r="F165" s="19">
        <v>42000</v>
      </c>
      <c r="G165" s="19"/>
      <c r="H165" s="19"/>
      <c r="I165" s="19"/>
      <c r="J165" s="19"/>
      <c r="K165" s="19"/>
      <c r="L165" s="19"/>
      <c r="M165" s="19"/>
      <c r="N165" s="19"/>
      <c r="O165" s="20">
        <f>SUM(F165:N165)</f>
        <v>42000</v>
      </c>
      <c r="X165" s="21">
        <f>+F165</f>
        <v>42000</v>
      </c>
      <c r="Z165" s="21">
        <f t="shared" si="36"/>
        <v>0</v>
      </c>
    </row>
    <row r="166" spans="1:26" ht="25.5" x14ac:dyDescent="0.25">
      <c r="A166" s="32" t="s">
        <v>369</v>
      </c>
      <c r="B166" s="17" t="s">
        <v>370</v>
      </c>
      <c r="C166" s="17" t="s">
        <v>332</v>
      </c>
      <c r="D166" s="18" t="s">
        <v>29</v>
      </c>
      <c r="E166" s="18" t="s">
        <v>371</v>
      </c>
      <c r="F166" s="19">
        <v>24000</v>
      </c>
      <c r="G166" s="19"/>
      <c r="H166" s="19"/>
      <c r="I166" s="19">
        <v>6000</v>
      </c>
      <c r="J166" s="19"/>
      <c r="K166" s="19"/>
      <c r="L166" s="19"/>
      <c r="M166" s="19">
        <v>3000</v>
      </c>
      <c r="N166" s="19"/>
      <c r="O166" s="20">
        <f>SUM(F166:N166)</f>
        <v>33000</v>
      </c>
      <c r="R166" s="21">
        <f>+M166+I166</f>
        <v>9000</v>
      </c>
      <c r="X166" s="21">
        <f>+F166</f>
        <v>24000</v>
      </c>
      <c r="Z166" s="21">
        <f t="shared" si="36"/>
        <v>0</v>
      </c>
    </row>
    <row r="167" spans="1:26" x14ac:dyDescent="0.25">
      <c r="A167" s="22" t="s">
        <v>372</v>
      </c>
      <c r="B167" s="23" t="s">
        <v>373</v>
      </c>
      <c r="C167" s="23" t="s">
        <v>332</v>
      </c>
      <c r="D167" s="18" t="s">
        <v>33</v>
      </c>
      <c r="E167" s="18" t="s">
        <v>34</v>
      </c>
      <c r="F167" s="19"/>
      <c r="G167" s="19"/>
      <c r="H167" s="19">
        <v>694</v>
      </c>
      <c r="I167" s="19"/>
      <c r="J167" s="19"/>
      <c r="K167" s="19"/>
      <c r="L167" s="19"/>
      <c r="M167" s="19"/>
      <c r="N167" s="19"/>
      <c r="O167" s="24">
        <f>SUM(F167:N167)+SUM(F168:N168)</f>
        <v>7294</v>
      </c>
    </row>
    <row r="168" spans="1:26" ht="25.5" x14ac:dyDescent="0.25">
      <c r="A168" s="22"/>
      <c r="B168" s="23"/>
      <c r="C168" s="23"/>
      <c r="D168" s="18" t="s">
        <v>29</v>
      </c>
      <c r="E168" s="18" t="s">
        <v>97</v>
      </c>
      <c r="F168" s="19"/>
      <c r="G168" s="19"/>
      <c r="H168" s="19">
        <v>5000</v>
      </c>
      <c r="I168" s="19"/>
      <c r="J168" s="19"/>
      <c r="K168" s="19"/>
      <c r="L168" s="19"/>
      <c r="M168" s="19">
        <v>1600</v>
      </c>
      <c r="N168" s="19"/>
      <c r="O168" s="24"/>
      <c r="P168" s="21">
        <f>+M168+H168</f>
        <v>6600</v>
      </c>
      <c r="Z168" s="21">
        <f t="shared" ref="Z168:Z169" si="37">+SUM(F168:N168)-SUM(P168:Y168)</f>
        <v>0</v>
      </c>
    </row>
    <row r="169" spans="1:26" ht="25.5" x14ac:dyDescent="0.25">
      <c r="A169" s="32" t="s">
        <v>374</v>
      </c>
      <c r="B169" s="17" t="s">
        <v>375</v>
      </c>
      <c r="C169" s="17" t="s">
        <v>332</v>
      </c>
      <c r="D169" s="18" t="s">
        <v>29</v>
      </c>
      <c r="E169" s="18" t="s">
        <v>376</v>
      </c>
      <c r="F169" s="19"/>
      <c r="G169" s="19"/>
      <c r="H169" s="19"/>
      <c r="I169" s="19"/>
      <c r="J169" s="19"/>
      <c r="K169" s="19"/>
      <c r="L169" s="19">
        <v>500</v>
      </c>
      <c r="M169" s="19"/>
      <c r="N169" s="19"/>
      <c r="O169" s="20">
        <f>SUM(F169:N169)</f>
        <v>500</v>
      </c>
      <c r="U169" s="21">
        <f>+L169</f>
        <v>500</v>
      </c>
      <c r="Z169" s="21">
        <f t="shared" si="37"/>
        <v>0</v>
      </c>
    </row>
    <row r="170" spans="1:26" x14ac:dyDescent="0.25">
      <c r="A170" s="39" t="s">
        <v>377</v>
      </c>
      <c r="B170" s="44" t="s">
        <v>378</v>
      </c>
      <c r="C170" s="39" t="s">
        <v>332</v>
      </c>
      <c r="D170" s="18" t="s">
        <v>379</v>
      </c>
      <c r="E170" s="18" t="s">
        <v>380</v>
      </c>
      <c r="F170" s="19">
        <v>8468</v>
      </c>
      <c r="G170" s="19"/>
      <c r="H170" s="19"/>
      <c r="I170" s="19"/>
      <c r="J170" s="19"/>
      <c r="K170" s="19"/>
      <c r="L170" s="19"/>
      <c r="M170" s="19"/>
      <c r="N170" s="19"/>
      <c r="O170" s="24">
        <f>SUM(F170:N170)+SUM(F171:N171)</f>
        <v>24848</v>
      </c>
    </row>
    <row r="171" spans="1:26" ht="25.5" x14ac:dyDescent="0.25">
      <c r="A171" s="39"/>
      <c r="B171" s="44"/>
      <c r="C171" s="39"/>
      <c r="D171" s="30" t="s">
        <v>29</v>
      </c>
      <c r="E171" s="30" t="s">
        <v>381</v>
      </c>
      <c r="F171" s="19"/>
      <c r="G171" s="19"/>
      <c r="H171" s="19"/>
      <c r="I171" s="19"/>
      <c r="J171" s="19"/>
      <c r="K171" s="19"/>
      <c r="L171" s="19"/>
      <c r="M171" s="19">
        <v>16380</v>
      </c>
      <c r="N171" s="19"/>
      <c r="O171" s="24"/>
      <c r="P171" s="21">
        <f>+M171</f>
        <v>16380</v>
      </c>
      <c r="Z171" s="21">
        <f t="shared" ref="Z171:Z177" si="38">+SUM(F171:N171)-SUM(P171:Y171)</f>
        <v>0</v>
      </c>
    </row>
    <row r="172" spans="1:26" ht="25.5" x14ac:dyDescent="0.25">
      <c r="A172" s="32" t="s">
        <v>382</v>
      </c>
      <c r="B172" s="28" t="s">
        <v>383</v>
      </c>
      <c r="C172" s="29" t="s">
        <v>332</v>
      </c>
      <c r="D172" s="30" t="s">
        <v>29</v>
      </c>
      <c r="E172" s="30" t="s">
        <v>384</v>
      </c>
      <c r="F172" s="19">
        <v>2000</v>
      </c>
      <c r="G172" s="19"/>
      <c r="H172" s="19"/>
      <c r="I172" s="19"/>
      <c r="J172" s="19"/>
      <c r="K172" s="19"/>
      <c r="L172" s="19"/>
      <c r="M172" s="19"/>
      <c r="N172" s="19"/>
      <c r="O172" s="20">
        <f t="shared" ref="O172:O177" si="39">SUM(F172:N172)</f>
        <v>2000</v>
      </c>
      <c r="X172" s="21">
        <f>+F172</f>
        <v>2000</v>
      </c>
      <c r="Z172" s="21">
        <f t="shared" si="38"/>
        <v>0</v>
      </c>
    </row>
    <row r="173" spans="1:26" ht="25.5" x14ac:dyDescent="0.25">
      <c r="A173" s="32" t="s">
        <v>385</v>
      </c>
      <c r="B173" s="17" t="s">
        <v>386</v>
      </c>
      <c r="C173" s="17" t="s">
        <v>332</v>
      </c>
      <c r="D173" s="18" t="s">
        <v>29</v>
      </c>
      <c r="E173" s="18" t="s">
        <v>387</v>
      </c>
      <c r="F173" s="19">
        <v>38300</v>
      </c>
      <c r="G173" s="19"/>
      <c r="H173" s="19"/>
      <c r="I173" s="19"/>
      <c r="J173" s="19">
        <v>49824</v>
      </c>
      <c r="K173" s="19">
        <v>5650</v>
      </c>
      <c r="L173" s="19"/>
      <c r="M173" s="19"/>
      <c r="N173" s="19"/>
      <c r="O173" s="20">
        <f t="shared" si="39"/>
        <v>93774</v>
      </c>
      <c r="P173" s="21">
        <f>+K173+J173</f>
        <v>55474</v>
      </c>
      <c r="X173" s="21">
        <f>+F173</f>
        <v>38300</v>
      </c>
      <c r="Z173" s="21">
        <f t="shared" si="38"/>
        <v>0</v>
      </c>
    </row>
    <row r="174" spans="1:26" ht="25.5" x14ac:dyDescent="0.25">
      <c r="A174" s="32" t="s">
        <v>388</v>
      </c>
      <c r="B174" s="17" t="s">
        <v>389</v>
      </c>
      <c r="C174" s="17" t="s">
        <v>332</v>
      </c>
      <c r="D174" s="18" t="s">
        <v>29</v>
      </c>
      <c r="E174" s="18" t="s">
        <v>390</v>
      </c>
      <c r="F174" s="19">
        <v>1700</v>
      </c>
      <c r="G174" s="19"/>
      <c r="H174" s="19"/>
      <c r="I174" s="19"/>
      <c r="J174" s="19"/>
      <c r="K174" s="19"/>
      <c r="L174" s="19">
        <v>18000</v>
      </c>
      <c r="M174" s="19"/>
      <c r="N174" s="19"/>
      <c r="O174" s="20">
        <f t="shared" si="39"/>
        <v>19700</v>
      </c>
      <c r="U174" s="21">
        <f>+L174</f>
        <v>18000</v>
      </c>
      <c r="X174" s="21">
        <f>+F174</f>
        <v>1700</v>
      </c>
      <c r="Z174" s="21">
        <f t="shared" si="38"/>
        <v>0</v>
      </c>
    </row>
    <row r="175" spans="1:26" ht="25.5" x14ac:dyDescent="0.25">
      <c r="A175" s="32" t="s">
        <v>391</v>
      </c>
      <c r="B175" s="17" t="s">
        <v>392</v>
      </c>
      <c r="C175" s="17" t="s">
        <v>332</v>
      </c>
      <c r="D175" s="18" t="s">
        <v>29</v>
      </c>
      <c r="E175" s="18" t="s">
        <v>393</v>
      </c>
      <c r="F175" s="19">
        <v>6000</v>
      </c>
      <c r="G175" s="19"/>
      <c r="H175" s="19"/>
      <c r="I175" s="19"/>
      <c r="J175" s="19"/>
      <c r="K175" s="19"/>
      <c r="L175" s="19"/>
      <c r="M175" s="19"/>
      <c r="N175" s="19"/>
      <c r="O175" s="20">
        <f t="shared" si="39"/>
        <v>6000</v>
      </c>
      <c r="X175" s="21">
        <f>+F175</f>
        <v>6000</v>
      </c>
      <c r="Z175" s="21">
        <f t="shared" si="38"/>
        <v>0</v>
      </c>
    </row>
    <row r="176" spans="1:26" ht="25.5" x14ac:dyDescent="0.25">
      <c r="A176" s="27" t="s">
        <v>394</v>
      </c>
      <c r="B176" s="28" t="s">
        <v>395</v>
      </c>
      <c r="C176" s="29" t="s">
        <v>332</v>
      </c>
      <c r="D176" s="30" t="s">
        <v>29</v>
      </c>
      <c r="E176" s="30" t="s">
        <v>396</v>
      </c>
      <c r="F176" s="19"/>
      <c r="G176" s="19">
        <v>732</v>
      </c>
      <c r="H176" s="19"/>
      <c r="I176" s="19"/>
      <c r="J176" s="19"/>
      <c r="K176" s="19"/>
      <c r="L176" s="19"/>
      <c r="M176" s="19"/>
      <c r="N176" s="19"/>
      <c r="O176" s="20">
        <f t="shared" si="39"/>
        <v>732</v>
      </c>
      <c r="Y176" s="21">
        <f>+G176</f>
        <v>732</v>
      </c>
      <c r="Z176" s="21">
        <f t="shared" si="38"/>
        <v>0</v>
      </c>
    </row>
    <row r="177" spans="1:26" ht="25.5" x14ac:dyDescent="0.25">
      <c r="A177" s="16" t="s">
        <v>397</v>
      </c>
      <c r="B177" s="17" t="s">
        <v>398</v>
      </c>
      <c r="C177" s="17" t="s">
        <v>332</v>
      </c>
      <c r="D177" s="18" t="s">
        <v>29</v>
      </c>
      <c r="E177" s="18" t="s">
        <v>399</v>
      </c>
      <c r="F177" s="19">
        <v>10000</v>
      </c>
      <c r="G177" s="19">
        <v>6393</v>
      </c>
      <c r="H177" s="19"/>
      <c r="I177" s="19"/>
      <c r="J177" s="19"/>
      <c r="K177" s="19"/>
      <c r="L177" s="19"/>
      <c r="M177" s="19"/>
      <c r="N177" s="19"/>
      <c r="O177" s="20">
        <f t="shared" si="39"/>
        <v>16393</v>
      </c>
      <c r="X177" s="21">
        <f>+F177</f>
        <v>10000</v>
      </c>
      <c r="Y177" s="21">
        <f>+G177</f>
        <v>6393</v>
      </c>
      <c r="Z177" s="21">
        <f t="shared" si="38"/>
        <v>0</v>
      </c>
    </row>
    <row r="178" spans="1:26" ht="25.5" x14ac:dyDescent="0.25">
      <c r="A178" s="22" t="s">
        <v>400</v>
      </c>
      <c r="B178" s="23" t="s">
        <v>401</v>
      </c>
      <c r="C178" s="23" t="s">
        <v>332</v>
      </c>
      <c r="D178" s="18" t="s">
        <v>33</v>
      </c>
      <c r="E178" s="18" t="s">
        <v>402</v>
      </c>
      <c r="F178" s="19"/>
      <c r="G178" s="19"/>
      <c r="H178" s="19"/>
      <c r="I178" s="19">
        <v>8030</v>
      </c>
      <c r="J178" s="19"/>
      <c r="K178" s="19"/>
      <c r="L178" s="19"/>
      <c r="M178" s="19">
        <v>12816</v>
      </c>
      <c r="N178" s="19"/>
      <c r="O178" s="24">
        <f>SUM(F178:N178)+SUM(F179:N179)</f>
        <v>53797</v>
      </c>
    </row>
    <row r="179" spans="1:26" ht="25.5" x14ac:dyDescent="0.25">
      <c r="A179" s="22"/>
      <c r="B179" s="23"/>
      <c r="C179" s="23"/>
      <c r="D179" s="18" t="s">
        <v>29</v>
      </c>
      <c r="E179" s="18" t="s">
        <v>403</v>
      </c>
      <c r="F179" s="19">
        <v>10661</v>
      </c>
      <c r="G179" s="19"/>
      <c r="H179" s="19"/>
      <c r="I179" s="19"/>
      <c r="J179" s="19"/>
      <c r="K179" s="19"/>
      <c r="L179" s="19">
        <v>3000</v>
      </c>
      <c r="M179" s="19">
        <v>19290</v>
      </c>
      <c r="N179" s="19"/>
      <c r="O179" s="24"/>
      <c r="P179" s="21">
        <f>+M179</f>
        <v>19290</v>
      </c>
      <c r="U179" s="21">
        <f>+L179</f>
        <v>3000</v>
      </c>
      <c r="X179" s="21">
        <f>+F179</f>
        <v>10661</v>
      </c>
      <c r="Z179" s="21">
        <f t="shared" ref="Z179:Z182" si="40">+SUM(F179:N179)-SUM(P179:Y179)</f>
        <v>0</v>
      </c>
    </row>
    <row r="180" spans="1:26" ht="25.5" x14ac:dyDescent="0.25">
      <c r="A180" s="32" t="s">
        <v>404</v>
      </c>
      <c r="B180" s="17" t="s">
        <v>405</v>
      </c>
      <c r="C180" s="17" t="s">
        <v>406</v>
      </c>
      <c r="D180" s="18" t="s">
        <v>29</v>
      </c>
      <c r="E180" s="18" t="s">
        <v>407</v>
      </c>
      <c r="F180" s="19">
        <v>1630</v>
      </c>
      <c r="G180" s="19"/>
      <c r="H180" s="19"/>
      <c r="I180" s="19"/>
      <c r="J180" s="19"/>
      <c r="K180" s="19"/>
      <c r="L180" s="19"/>
      <c r="M180" s="19">
        <v>24025</v>
      </c>
      <c r="N180" s="19"/>
      <c r="O180" s="20">
        <f>SUM(F180:N180)</f>
        <v>25655</v>
      </c>
      <c r="U180" s="21">
        <f>+M180</f>
        <v>24025</v>
      </c>
      <c r="X180" s="21">
        <f>+F180</f>
        <v>1630</v>
      </c>
      <c r="Z180" s="21">
        <f t="shared" si="40"/>
        <v>0</v>
      </c>
    </row>
    <row r="181" spans="1:26" ht="25.5" x14ac:dyDescent="0.25">
      <c r="A181" s="16" t="s">
        <v>408</v>
      </c>
      <c r="B181" s="17" t="s">
        <v>409</v>
      </c>
      <c r="C181" s="17" t="s">
        <v>406</v>
      </c>
      <c r="D181" s="18" t="s">
        <v>29</v>
      </c>
      <c r="E181" s="18" t="s">
        <v>30</v>
      </c>
      <c r="F181" s="19">
        <v>10000</v>
      </c>
      <c r="G181" s="19"/>
      <c r="H181" s="19"/>
      <c r="I181" s="19"/>
      <c r="J181" s="19"/>
      <c r="K181" s="19"/>
      <c r="L181" s="19"/>
      <c r="M181" s="19"/>
      <c r="N181" s="19"/>
      <c r="O181" s="20">
        <f>SUM(F181:N181)</f>
        <v>10000</v>
      </c>
      <c r="X181" s="21">
        <f>+F181</f>
        <v>10000</v>
      </c>
      <c r="Z181" s="21">
        <f t="shared" si="40"/>
        <v>0</v>
      </c>
    </row>
    <row r="182" spans="1:26" ht="25.5" x14ac:dyDescent="0.25">
      <c r="A182" s="32" t="s">
        <v>410</v>
      </c>
      <c r="B182" s="17" t="s">
        <v>411</v>
      </c>
      <c r="C182" s="17" t="s">
        <v>406</v>
      </c>
      <c r="D182" s="18" t="s">
        <v>29</v>
      </c>
      <c r="E182" s="18" t="s">
        <v>412</v>
      </c>
      <c r="F182" s="19">
        <v>20740</v>
      </c>
      <c r="G182" s="19"/>
      <c r="H182" s="19"/>
      <c r="I182" s="19"/>
      <c r="J182" s="19"/>
      <c r="K182" s="19"/>
      <c r="L182" s="19"/>
      <c r="M182" s="19">
        <v>6900</v>
      </c>
      <c r="N182" s="19"/>
      <c r="O182" s="20">
        <f>SUM(F182:N182)</f>
        <v>27640</v>
      </c>
      <c r="T182" s="21"/>
      <c r="W182" s="21">
        <f>+M182</f>
        <v>6900</v>
      </c>
      <c r="X182" s="21">
        <f>+F182</f>
        <v>20740</v>
      </c>
      <c r="Z182" s="21">
        <f t="shared" si="40"/>
        <v>0</v>
      </c>
    </row>
    <row r="183" spans="1:26" x14ac:dyDescent="0.25">
      <c r="A183" s="22" t="s">
        <v>413</v>
      </c>
      <c r="B183" s="23" t="s">
        <v>414</v>
      </c>
      <c r="C183" s="23" t="s">
        <v>406</v>
      </c>
      <c r="D183" s="18" t="s">
        <v>33</v>
      </c>
      <c r="E183" s="18" t="s">
        <v>34</v>
      </c>
      <c r="F183" s="19"/>
      <c r="G183" s="19"/>
      <c r="H183" s="19">
        <v>42609</v>
      </c>
      <c r="I183" s="19"/>
      <c r="J183" s="19"/>
      <c r="K183" s="19"/>
      <c r="L183" s="19"/>
      <c r="M183" s="19"/>
      <c r="N183" s="19"/>
      <c r="O183" s="24">
        <f>SUM(F183:N183)+SUM(F184:N184)</f>
        <v>174409</v>
      </c>
    </row>
    <row r="184" spans="1:26" ht="25.5" x14ac:dyDescent="0.25">
      <c r="A184" s="22"/>
      <c r="B184" s="23"/>
      <c r="C184" s="23"/>
      <c r="D184" s="18" t="s">
        <v>29</v>
      </c>
      <c r="E184" s="18" t="s">
        <v>415</v>
      </c>
      <c r="F184" s="19"/>
      <c r="G184" s="19"/>
      <c r="H184" s="19">
        <v>131800</v>
      </c>
      <c r="I184" s="19"/>
      <c r="J184" s="19"/>
      <c r="K184" s="19"/>
      <c r="L184" s="19"/>
      <c r="M184" s="19"/>
      <c r="N184" s="19"/>
      <c r="O184" s="24"/>
      <c r="P184" s="21">
        <f>+H184</f>
        <v>131800</v>
      </c>
      <c r="Z184" s="21">
        <f t="shared" ref="Z184:Z186" si="41">+SUM(F184:N184)-SUM(P184:Y184)</f>
        <v>0</v>
      </c>
    </row>
    <row r="185" spans="1:26" ht="25.5" x14ac:dyDescent="0.25">
      <c r="A185" s="16" t="s">
        <v>416</v>
      </c>
      <c r="B185" s="17" t="s">
        <v>417</v>
      </c>
      <c r="C185" s="17" t="s">
        <v>406</v>
      </c>
      <c r="D185" s="18" t="s">
        <v>29</v>
      </c>
      <c r="E185" s="18" t="s">
        <v>48</v>
      </c>
      <c r="F185" s="19"/>
      <c r="G185" s="19"/>
      <c r="H185" s="19"/>
      <c r="I185" s="19"/>
      <c r="J185" s="19"/>
      <c r="K185" s="19"/>
      <c r="L185" s="19"/>
      <c r="M185" s="19">
        <v>3390</v>
      </c>
      <c r="N185" s="19"/>
      <c r="O185" s="20">
        <f>SUM(F185:N185)</f>
        <v>3390</v>
      </c>
      <c r="R185" s="21">
        <f>+M185</f>
        <v>3390</v>
      </c>
      <c r="Z185" s="21">
        <f t="shared" si="41"/>
        <v>0</v>
      </c>
    </row>
    <row r="186" spans="1:26" ht="25.5" x14ac:dyDescent="0.25">
      <c r="A186" s="25" t="s">
        <v>418</v>
      </c>
      <c r="B186" s="26" t="s">
        <v>419</v>
      </c>
      <c r="C186" s="26" t="s">
        <v>406</v>
      </c>
      <c r="D186" s="30" t="s">
        <v>29</v>
      </c>
      <c r="E186" s="30" t="s">
        <v>420</v>
      </c>
      <c r="F186" s="19">
        <v>10030</v>
      </c>
      <c r="G186" s="19"/>
      <c r="H186" s="19"/>
      <c r="I186" s="19"/>
      <c r="J186" s="19"/>
      <c r="K186" s="19"/>
      <c r="L186" s="19"/>
      <c r="M186" s="19">
        <v>15761</v>
      </c>
      <c r="N186" s="19"/>
      <c r="O186" s="20">
        <f>SUM(F186:N186)</f>
        <v>25791</v>
      </c>
      <c r="T186" s="21">
        <f>+M186</f>
        <v>15761</v>
      </c>
      <c r="W186" s="21"/>
      <c r="X186" s="21">
        <f>+F186</f>
        <v>10030</v>
      </c>
      <c r="Z186" s="21">
        <f t="shared" si="41"/>
        <v>0</v>
      </c>
    </row>
    <row r="187" spans="1:26" x14ac:dyDescent="0.25">
      <c r="A187" s="22" t="s">
        <v>421</v>
      </c>
      <c r="B187" s="23" t="s">
        <v>417</v>
      </c>
      <c r="C187" s="23" t="s">
        <v>406</v>
      </c>
      <c r="D187" s="18" t="s">
        <v>33</v>
      </c>
      <c r="E187" s="18" t="s">
        <v>112</v>
      </c>
      <c r="F187" s="19"/>
      <c r="G187" s="19"/>
      <c r="H187" s="19">
        <v>1649</v>
      </c>
      <c r="I187" s="19"/>
      <c r="J187" s="19"/>
      <c r="K187" s="19"/>
      <c r="L187" s="19"/>
      <c r="M187" s="19"/>
      <c r="N187" s="19"/>
      <c r="O187" s="24">
        <f>SUM(F187:N187)+SUM(F188:N188)</f>
        <v>2649</v>
      </c>
    </row>
    <row r="188" spans="1:26" ht="25.5" x14ac:dyDescent="0.25">
      <c r="A188" s="22"/>
      <c r="B188" s="23"/>
      <c r="C188" s="23"/>
      <c r="D188" s="18" t="s">
        <v>29</v>
      </c>
      <c r="E188" s="18" t="s">
        <v>30</v>
      </c>
      <c r="F188" s="19">
        <v>1000</v>
      </c>
      <c r="G188" s="19"/>
      <c r="H188" s="19"/>
      <c r="I188" s="19"/>
      <c r="J188" s="19"/>
      <c r="K188" s="19"/>
      <c r="L188" s="19"/>
      <c r="M188" s="19"/>
      <c r="N188" s="19"/>
      <c r="O188" s="24"/>
      <c r="X188" s="21">
        <f>+F188</f>
        <v>1000</v>
      </c>
      <c r="Z188" s="21">
        <f t="shared" ref="Z188:Z189" si="42">+SUM(F188:N188)-SUM(P188:Y188)</f>
        <v>0</v>
      </c>
    </row>
    <row r="189" spans="1:26" ht="25.5" x14ac:dyDescent="0.25">
      <c r="A189" s="22" t="s">
        <v>422</v>
      </c>
      <c r="B189" s="23" t="s">
        <v>423</v>
      </c>
      <c r="C189" s="23" t="s">
        <v>406</v>
      </c>
      <c r="D189" s="18" t="s">
        <v>29</v>
      </c>
      <c r="E189" s="18" t="s">
        <v>387</v>
      </c>
      <c r="F189" s="19">
        <v>6500</v>
      </c>
      <c r="G189" s="19"/>
      <c r="H189" s="19">
        <v>10000</v>
      </c>
      <c r="I189" s="19"/>
      <c r="J189" s="19"/>
      <c r="K189" s="19"/>
      <c r="L189" s="19"/>
      <c r="M189" s="19"/>
      <c r="N189" s="19"/>
      <c r="O189" s="24">
        <f>SUM(F189:N189)+SUM(F190:N190)</f>
        <v>30364</v>
      </c>
      <c r="P189" s="21">
        <f>+H189</f>
        <v>10000</v>
      </c>
      <c r="X189" s="21">
        <f>+F189</f>
        <v>6500</v>
      </c>
      <c r="Z189" s="21">
        <f t="shared" si="42"/>
        <v>0</v>
      </c>
    </row>
    <row r="190" spans="1:26" x14ac:dyDescent="0.25">
      <c r="A190" s="22"/>
      <c r="B190" s="23"/>
      <c r="C190" s="23"/>
      <c r="D190" s="18" t="s">
        <v>33</v>
      </c>
      <c r="E190" s="18" t="s">
        <v>357</v>
      </c>
      <c r="F190" s="19"/>
      <c r="G190" s="19"/>
      <c r="H190" s="19">
        <v>6790</v>
      </c>
      <c r="I190" s="19">
        <v>7074</v>
      </c>
      <c r="J190" s="19"/>
      <c r="K190" s="19"/>
      <c r="L190" s="19"/>
      <c r="M190" s="19"/>
      <c r="N190" s="19"/>
      <c r="O190" s="24"/>
    </row>
    <row r="191" spans="1:26" ht="38.25" x14ac:dyDescent="0.25">
      <c r="A191" s="16" t="s">
        <v>424</v>
      </c>
      <c r="B191" s="17" t="s">
        <v>425</v>
      </c>
      <c r="C191" s="17" t="s">
        <v>406</v>
      </c>
      <c r="D191" s="18" t="s">
        <v>29</v>
      </c>
      <c r="E191" s="18" t="s">
        <v>426</v>
      </c>
      <c r="F191" s="19">
        <v>4000</v>
      </c>
      <c r="G191" s="19">
        <v>4000</v>
      </c>
      <c r="H191" s="19"/>
      <c r="I191" s="19"/>
      <c r="J191" s="19"/>
      <c r="K191" s="19"/>
      <c r="L191" s="19"/>
      <c r="M191" s="19">
        <v>27600</v>
      </c>
      <c r="N191" s="19"/>
      <c r="O191" s="20">
        <f>SUM(F191:N191)</f>
        <v>35600</v>
      </c>
      <c r="P191">
        <v>16000</v>
      </c>
      <c r="R191">
        <f>5310+5000</f>
        <v>10310</v>
      </c>
      <c r="T191" s="21">
        <f>+M191-R191-P191</f>
        <v>1290</v>
      </c>
      <c r="X191" s="21">
        <f>+F191</f>
        <v>4000</v>
      </c>
      <c r="Y191" s="21">
        <f>+G191</f>
        <v>4000</v>
      </c>
      <c r="Z191" s="21">
        <f>+SUM(F191:N191)-SUM(P191:Y191)</f>
        <v>0</v>
      </c>
    </row>
    <row r="192" spans="1:26" x14ac:dyDescent="0.25">
      <c r="A192" s="22" t="s">
        <v>427</v>
      </c>
      <c r="B192" s="23" t="s">
        <v>428</v>
      </c>
      <c r="C192" s="23" t="s">
        <v>406</v>
      </c>
      <c r="D192" s="18" t="s">
        <v>33</v>
      </c>
      <c r="E192" s="18" t="s">
        <v>357</v>
      </c>
      <c r="F192" s="40"/>
      <c r="G192" s="33"/>
      <c r="H192" s="19">
        <v>15925</v>
      </c>
      <c r="I192" s="33"/>
      <c r="J192" s="33"/>
      <c r="K192" s="33"/>
      <c r="L192" s="33"/>
      <c r="M192" s="33"/>
      <c r="N192" s="33"/>
      <c r="O192" s="24">
        <f>SUM(F192:N192)+SUM(F193:N193)</f>
        <v>25925</v>
      </c>
    </row>
    <row r="193" spans="1:26" ht="25.5" x14ac:dyDescent="0.25">
      <c r="A193" s="22"/>
      <c r="B193" s="23"/>
      <c r="C193" s="23"/>
      <c r="D193" s="18" t="s">
        <v>29</v>
      </c>
      <c r="E193" s="18" t="s">
        <v>17</v>
      </c>
      <c r="F193" s="19"/>
      <c r="G193" s="19"/>
      <c r="H193" s="19">
        <v>10000</v>
      </c>
      <c r="I193" s="19"/>
      <c r="J193" s="19"/>
      <c r="K193" s="19"/>
      <c r="L193" s="19"/>
      <c r="M193" s="19"/>
      <c r="N193" s="19"/>
      <c r="O193" s="24"/>
      <c r="Q193" s="21">
        <f>+H193</f>
        <v>10000</v>
      </c>
      <c r="Z193" s="21">
        <f t="shared" ref="Z193:Z196" si="43">+SUM(F193:N193)-SUM(P193:Y193)</f>
        <v>0</v>
      </c>
    </row>
    <row r="194" spans="1:26" ht="25.5" x14ac:dyDescent="0.25">
      <c r="A194" s="32" t="s">
        <v>429</v>
      </c>
      <c r="B194" s="17" t="s">
        <v>423</v>
      </c>
      <c r="C194" s="17" t="s">
        <v>406</v>
      </c>
      <c r="D194" s="18" t="s">
        <v>29</v>
      </c>
      <c r="E194" s="18" t="s">
        <v>30</v>
      </c>
      <c r="F194" s="19">
        <v>20000</v>
      </c>
      <c r="G194" s="19"/>
      <c r="H194" s="19"/>
      <c r="I194" s="19"/>
      <c r="J194" s="19"/>
      <c r="K194" s="19"/>
      <c r="L194" s="19"/>
      <c r="M194" s="19"/>
      <c r="N194" s="19"/>
      <c r="O194" s="20">
        <f t="shared" ref="O194:O200" si="44">SUM(F194:N194)</f>
        <v>20000</v>
      </c>
      <c r="X194" s="21">
        <f>+F194</f>
        <v>20000</v>
      </c>
      <c r="Z194" s="21">
        <f t="shared" si="43"/>
        <v>0</v>
      </c>
    </row>
    <row r="195" spans="1:26" ht="25.5" x14ac:dyDescent="0.25">
      <c r="A195" s="32" t="s">
        <v>430</v>
      </c>
      <c r="B195" s="17" t="s">
        <v>431</v>
      </c>
      <c r="C195" s="17" t="s">
        <v>406</v>
      </c>
      <c r="D195" s="18" t="s">
        <v>29</v>
      </c>
      <c r="E195" s="18" t="s">
        <v>48</v>
      </c>
      <c r="F195" s="19"/>
      <c r="G195" s="19"/>
      <c r="H195" s="19"/>
      <c r="I195" s="19"/>
      <c r="J195" s="19"/>
      <c r="K195" s="19"/>
      <c r="L195" s="19"/>
      <c r="M195" s="19">
        <v>5182</v>
      </c>
      <c r="N195" s="19"/>
      <c r="O195" s="20">
        <f t="shared" si="44"/>
        <v>5182</v>
      </c>
      <c r="R195" s="21">
        <f>+M195</f>
        <v>5182</v>
      </c>
      <c r="Z195" s="21">
        <f t="shared" si="43"/>
        <v>0</v>
      </c>
    </row>
    <row r="196" spans="1:26" ht="25.5" x14ac:dyDescent="0.25">
      <c r="A196" s="22" t="s">
        <v>432</v>
      </c>
      <c r="B196" s="23" t="s">
        <v>433</v>
      </c>
      <c r="C196" s="23" t="s">
        <v>406</v>
      </c>
      <c r="D196" s="18" t="s">
        <v>29</v>
      </c>
      <c r="E196" s="18" t="s">
        <v>199</v>
      </c>
      <c r="F196" s="19">
        <v>6000</v>
      </c>
      <c r="G196" s="19"/>
      <c r="H196" s="19">
        <v>10000</v>
      </c>
      <c r="I196" s="19"/>
      <c r="J196" s="19"/>
      <c r="K196" s="19"/>
      <c r="L196" s="19"/>
      <c r="M196" s="19"/>
      <c r="N196" s="19"/>
      <c r="O196" s="24">
        <f>SUM(F196:N196)+SUM(F197:N197)</f>
        <v>20445</v>
      </c>
      <c r="Q196" s="21">
        <f>+H196</f>
        <v>10000</v>
      </c>
      <c r="X196" s="21">
        <f>+F196</f>
        <v>6000</v>
      </c>
      <c r="Z196" s="21">
        <f t="shared" si="43"/>
        <v>0</v>
      </c>
    </row>
    <row r="197" spans="1:26" x14ac:dyDescent="0.25">
      <c r="A197" s="22"/>
      <c r="B197" s="23"/>
      <c r="C197" s="23"/>
      <c r="D197" s="18" t="s">
        <v>33</v>
      </c>
      <c r="E197" s="18" t="s">
        <v>112</v>
      </c>
      <c r="F197" s="19"/>
      <c r="G197" s="19"/>
      <c r="H197" s="19">
        <v>4445</v>
      </c>
      <c r="I197" s="19"/>
      <c r="J197" s="19"/>
      <c r="K197" s="19"/>
      <c r="L197" s="19"/>
      <c r="M197" s="19"/>
      <c r="N197" s="19"/>
      <c r="O197" s="24"/>
    </row>
    <row r="198" spans="1:26" x14ac:dyDescent="0.25">
      <c r="A198" s="22" t="s">
        <v>434</v>
      </c>
      <c r="B198" s="23" t="s">
        <v>435</v>
      </c>
      <c r="C198" s="23" t="s">
        <v>406</v>
      </c>
      <c r="D198" s="18" t="s">
        <v>33</v>
      </c>
      <c r="E198" s="18" t="s">
        <v>112</v>
      </c>
      <c r="F198" s="19"/>
      <c r="G198" s="19"/>
      <c r="H198" s="19">
        <v>3500</v>
      </c>
      <c r="I198" s="19"/>
      <c r="J198" s="19"/>
      <c r="K198" s="19"/>
      <c r="L198" s="19"/>
      <c r="M198" s="19"/>
      <c r="N198" s="19"/>
      <c r="O198" s="24">
        <f>SUM(F198:N198)+SUM(F199:N199)</f>
        <v>11782</v>
      </c>
    </row>
    <row r="199" spans="1:26" ht="25.5" x14ac:dyDescent="0.25">
      <c r="A199" s="22"/>
      <c r="B199" s="23"/>
      <c r="C199" s="23"/>
      <c r="D199" s="18" t="s">
        <v>29</v>
      </c>
      <c r="E199" s="18" t="s">
        <v>199</v>
      </c>
      <c r="F199" s="19">
        <v>5282</v>
      </c>
      <c r="G199" s="19"/>
      <c r="H199" s="19">
        <v>3000</v>
      </c>
      <c r="I199" s="19"/>
      <c r="J199" s="19"/>
      <c r="K199" s="19"/>
      <c r="L199" s="19"/>
      <c r="M199" s="19"/>
      <c r="N199" s="19"/>
      <c r="O199" s="24"/>
      <c r="Q199" s="21">
        <f>+H199</f>
        <v>3000</v>
      </c>
      <c r="X199" s="21">
        <f>+F199</f>
        <v>5282</v>
      </c>
      <c r="Z199" s="21">
        <f t="shared" ref="Z199:Z200" si="45">+SUM(F199:N199)-SUM(P199:Y199)</f>
        <v>0</v>
      </c>
    </row>
    <row r="200" spans="1:26" ht="25.5" x14ac:dyDescent="0.25">
      <c r="A200" s="16" t="s">
        <v>436</v>
      </c>
      <c r="B200" s="17" t="s">
        <v>437</v>
      </c>
      <c r="C200" s="17" t="s">
        <v>406</v>
      </c>
      <c r="D200" s="18" t="s">
        <v>29</v>
      </c>
      <c r="E200" s="18" t="s">
        <v>438</v>
      </c>
      <c r="F200" s="19"/>
      <c r="G200" s="19"/>
      <c r="H200" s="19"/>
      <c r="I200" s="19"/>
      <c r="J200" s="19"/>
      <c r="K200" s="19"/>
      <c r="L200" s="19"/>
      <c r="M200" s="19">
        <v>13637</v>
      </c>
      <c r="N200" s="19"/>
      <c r="O200" s="20">
        <f t="shared" si="44"/>
        <v>13637</v>
      </c>
      <c r="S200" s="21">
        <f>+M200</f>
        <v>13637</v>
      </c>
      <c r="Z200" s="21">
        <f t="shared" si="45"/>
        <v>0</v>
      </c>
    </row>
    <row r="201" spans="1:26" ht="25.5" x14ac:dyDescent="0.25">
      <c r="A201" s="16" t="s">
        <v>439</v>
      </c>
      <c r="B201" s="17" t="s">
        <v>440</v>
      </c>
      <c r="C201" s="17" t="s">
        <v>406</v>
      </c>
      <c r="D201" s="18" t="s">
        <v>29</v>
      </c>
      <c r="E201" s="45" t="s">
        <v>48</v>
      </c>
      <c r="F201" s="19"/>
      <c r="G201" s="19"/>
      <c r="H201" s="19"/>
      <c r="I201" s="19"/>
      <c r="J201" s="19"/>
      <c r="K201" s="19"/>
      <c r="L201" s="19"/>
      <c r="M201" s="19">
        <v>14500</v>
      </c>
      <c r="N201" s="19"/>
      <c r="O201" s="20">
        <f>SUM(F201:N201)</f>
        <v>14500</v>
      </c>
    </row>
    <row r="202" spans="1:26" ht="25.5" x14ac:dyDescent="0.25">
      <c r="A202" s="32" t="s">
        <v>441</v>
      </c>
      <c r="B202" s="17" t="s">
        <v>442</v>
      </c>
      <c r="C202" s="17" t="s">
        <v>443</v>
      </c>
      <c r="D202" s="18" t="s">
        <v>29</v>
      </c>
      <c r="E202" s="18" t="s">
        <v>444</v>
      </c>
      <c r="F202" s="19"/>
      <c r="G202" s="19"/>
      <c r="H202" s="19"/>
      <c r="I202" s="19"/>
      <c r="J202" s="19"/>
      <c r="K202" s="19"/>
      <c r="L202" s="19"/>
      <c r="M202" s="19">
        <v>33480</v>
      </c>
      <c r="N202" s="19"/>
      <c r="O202" s="20">
        <f t="shared" ref="O202:O205" si="46">SUM(F202:N202)</f>
        <v>33480</v>
      </c>
      <c r="R202" s="21">
        <f>+M202</f>
        <v>33480</v>
      </c>
      <c r="Z202" s="21">
        <f>+SUM(F202:N202)-SUM(P202:Y202)</f>
        <v>0</v>
      </c>
    </row>
    <row r="203" spans="1:26" x14ac:dyDescent="0.25">
      <c r="A203" s="22" t="s">
        <v>445</v>
      </c>
      <c r="B203" s="23" t="s">
        <v>446</v>
      </c>
      <c r="C203" s="23" t="s">
        <v>443</v>
      </c>
      <c r="D203" s="18" t="s">
        <v>33</v>
      </c>
      <c r="E203" s="18" t="s">
        <v>357</v>
      </c>
      <c r="F203" s="19"/>
      <c r="G203" s="19"/>
      <c r="H203" s="19">
        <v>7935</v>
      </c>
      <c r="I203" s="33"/>
      <c r="J203" s="19"/>
      <c r="K203" s="19"/>
      <c r="L203" s="19"/>
      <c r="M203" s="19"/>
      <c r="N203" s="19"/>
      <c r="O203" s="24">
        <f>SUM(F203:N203)+SUM(F204:N204)</f>
        <v>20435</v>
      </c>
    </row>
    <row r="204" spans="1:26" ht="25.5" x14ac:dyDescent="0.25">
      <c r="A204" s="22"/>
      <c r="B204" s="23"/>
      <c r="C204" s="23"/>
      <c r="D204" s="18" t="s">
        <v>29</v>
      </c>
      <c r="E204" s="18" t="s">
        <v>59</v>
      </c>
      <c r="F204" s="19">
        <v>5000</v>
      </c>
      <c r="G204" s="19"/>
      <c r="H204" s="19">
        <v>7500</v>
      </c>
      <c r="I204" s="19"/>
      <c r="J204" s="19"/>
      <c r="K204" s="19"/>
      <c r="L204" s="19"/>
      <c r="M204" s="19"/>
      <c r="N204" s="19"/>
      <c r="O204" s="24"/>
      <c r="P204" s="21">
        <f>+H204</f>
        <v>7500</v>
      </c>
      <c r="X204" s="21">
        <f>+F204</f>
        <v>5000</v>
      </c>
      <c r="Z204" s="21">
        <f t="shared" ref="Z204:Z205" si="47">+SUM(F204:N204)-SUM(P204:Y204)</f>
        <v>0</v>
      </c>
    </row>
    <row r="205" spans="1:26" ht="25.5" x14ac:dyDescent="0.25">
      <c r="A205" s="32" t="s">
        <v>447</v>
      </c>
      <c r="B205" s="17" t="s">
        <v>448</v>
      </c>
      <c r="C205" s="17" t="s">
        <v>443</v>
      </c>
      <c r="D205" s="18" t="s">
        <v>29</v>
      </c>
      <c r="E205" s="18" t="s">
        <v>59</v>
      </c>
      <c r="F205" s="19">
        <v>2000</v>
      </c>
      <c r="G205" s="19"/>
      <c r="H205" s="19"/>
      <c r="I205" s="19"/>
      <c r="J205" s="19"/>
      <c r="K205" s="19"/>
      <c r="L205" s="19"/>
      <c r="M205" s="19">
        <v>20000</v>
      </c>
      <c r="N205" s="19"/>
      <c r="O205" s="20">
        <f t="shared" si="46"/>
        <v>22000</v>
      </c>
      <c r="P205" s="21">
        <f>+M205</f>
        <v>20000</v>
      </c>
      <c r="X205" s="21">
        <f>+F205</f>
        <v>2000</v>
      </c>
      <c r="Z205" s="21">
        <f t="shared" si="47"/>
        <v>0</v>
      </c>
    </row>
    <row r="206" spans="1:26" x14ac:dyDescent="0.25">
      <c r="A206" s="22" t="s">
        <v>449</v>
      </c>
      <c r="B206" s="23" t="s">
        <v>450</v>
      </c>
      <c r="C206" s="23" t="s">
        <v>443</v>
      </c>
      <c r="D206" s="18" t="s">
        <v>33</v>
      </c>
      <c r="E206" s="18" t="s">
        <v>34</v>
      </c>
      <c r="F206" s="19"/>
      <c r="G206" s="19"/>
      <c r="H206" s="19">
        <v>36979</v>
      </c>
      <c r="I206" s="19"/>
      <c r="J206" s="19"/>
      <c r="K206" s="19"/>
      <c r="L206" s="19"/>
      <c r="M206" s="19"/>
      <c r="N206" s="19"/>
      <c r="O206" s="24">
        <f>SUM(F206:N206)+SUM(F207:N207)</f>
        <v>184957</v>
      </c>
    </row>
    <row r="207" spans="1:26" ht="25.5" x14ac:dyDescent="0.25">
      <c r="A207" s="22"/>
      <c r="B207" s="23"/>
      <c r="C207" s="23"/>
      <c r="D207" s="18" t="s">
        <v>29</v>
      </c>
      <c r="E207" s="18" t="s">
        <v>451</v>
      </c>
      <c r="F207" s="19">
        <v>12500</v>
      </c>
      <c r="G207" s="19"/>
      <c r="H207" s="19">
        <v>135478</v>
      </c>
      <c r="I207" s="19"/>
      <c r="J207" s="19"/>
      <c r="K207" s="19"/>
      <c r="L207" s="19"/>
      <c r="M207" s="19"/>
      <c r="N207" s="19"/>
      <c r="O207" s="24"/>
      <c r="P207" s="21">
        <f>+H207</f>
        <v>135478</v>
      </c>
      <c r="X207" s="21">
        <f>+F207</f>
        <v>12500</v>
      </c>
      <c r="Z207" s="21">
        <f t="shared" ref="Z207:Z208" si="48">+SUM(F207:N207)-SUM(P207:Y207)</f>
        <v>0</v>
      </c>
    </row>
    <row r="208" spans="1:26" ht="25.5" x14ac:dyDescent="0.25">
      <c r="A208" s="32" t="s">
        <v>452</v>
      </c>
      <c r="B208" s="28" t="s">
        <v>453</v>
      </c>
      <c r="C208" s="29" t="s">
        <v>443</v>
      </c>
      <c r="D208" s="30" t="s">
        <v>29</v>
      </c>
      <c r="E208" s="30" t="s">
        <v>77</v>
      </c>
      <c r="F208" s="19">
        <v>12600</v>
      </c>
      <c r="G208" s="19"/>
      <c r="H208" s="19"/>
      <c r="I208" s="19"/>
      <c r="J208" s="19"/>
      <c r="K208" s="19"/>
      <c r="L208" s="19"/>
      <c r="M208" s="19"/>
      <c r="N208" s="19"/>
      <c r="O208" s="20">
        <f>SUM(F208:N208)</f>
        <v>12600</v>
      </c>
      <c r="X208" s="21">
        <f>+F208</f>
        <v>12600</v>
      </c>
      <c r="Z208" s="21">
        <f t="shared" si="48"/>
        <v>0</v>
      </c>
    </row>
    <row r="209" spans="1:26" x14ac:dyDescent="0.25">
      <c r="A209" s="22" t="s">
        <v>454</v>
      </c>
      <c r="B209" s="23" t="s">
        <v>455</v>
      </c>
      <c r="C209" s="23" t="s">
        <v>443</v>
      </c>
      <c r="D209" s="18" t="s">
        <v>33</v>
      </c>
      <c r="E209" s="18" t="s">
        <v>456</v>
      </c>
      <c r="F209" s="19"/>
      <c r="G209" s="19"/>
      <c r="H209" s="19"/>
      <c r="I209" s="19">
        <v>77732</v>
      </c>
      <c r="J209" s="19"/>
      <c r="K209" s="19"/>
      <c r="L209" s="19"/>
      <c r="M209" s="19"/>
      <c r="N209" s="19"/>
      <c r="O209" s="24">
        <f>SUM(F209:N209)+SUM(F210:N210)</f>
        <v>94863</v>
      </c>
    </row>
    <row r="210" spans="1:26" ht="25.5" x14ac:dyDescent="0.25">
      <c r="A210" s="22"/>
      <c r="B210" s="23"/>
      <c r="C210" s="23"/>
      <c r="D210" s="30" t="s">
        <v>29</v>
      </c>
      <c r="E210" s="30" t="s">
        <v>457</v>
      </c>
      <c r="F210" s="19"/>
      <c r="G210" s="19"/>
      <c r="H210" s="19"/>
      <c r="I210" s="19">
        <v>16131</v>
      </c>
      <c r="J210" s="19"/>
      <c r="K210" s="19"/>
      <c r="L210" s="19">
        <v>1000</v>
      </c>
      <c r="M210" s="19"/>
      <c r="N210" s="19"/>
      <c r="O210" s="24"/>
      <c r="T210" s="21"/>
      <c r="U210" s="21">
        <f>+L210</f>
        <v>1000</v>
      </c>
      <c r="X210" s="21">
        <f>+I210</f>
        <v>16131</v>
      </c>
      <c r="Z210" s="21">
        <f t="shared" ref="Z210:Z211" si="49">+SUM(F210:N210)-SUM(P210:Y210)</f>
        <v>0</v>
      </c>
    </row>
    <row r="211" spans="1:26" ht="25.5" x14ac:dyDescent="0.25">
      <c r="A211" s="16" t="s">
        <v>458</v>
      </c>
      <c r="B211" s="17" t="s">
        <v>459</v>
      </c>
      <c r="C211" s="17" t="s">
        <v>443</v>
      </c>
      <c r="D211" s="18" t="s">
        <v>29</v>
      </c>
      <c r="E211" s="18" t="s">
        <v>97</v>
      </c>
      <c r="F211" s="19"/>
      <c r="G211" s="19"/>
      <c r="H211" s="19"/>
      <c r="I211" s="19"/>
      <c r="J211" s="19"/>
      <c r="K211" s="19"/>
      <c r="L211" s="19"/>
      <c r="M211" s="19">
        <v>30000</v>
      </c>
      <c r="N211" s="19"/>
      <c r="O211" s="20">
        <f>SUM(F211:N211)</f>
        <v>30000</v>
      </c>
      <c r="P211" s="21">
        <f>+M211</f>
        <v>30000</v>
      </c>
      <c r="Z211" s="21">
        <f t="shared" si="49"/>
        <v>0</v>
      </c>
    </row>
    <row r="212" spans="1:26" ht="25.5" x14ac:dyDescent="0.25">
      <c r="A212" s="22" t="s">
        <v>460</v>
      </c>
      <c r="B212" s="23" t="s">
        <v>461</v>
      </c>
      <c r="C212" s="23" t="s">
        <v>443</v>
      </c>
      <c r="D212" s="18" t="s">
        <v>33</v>
      </c>
      <c r="E212" s="18" t="s">
        <v>462</v>
      </c>
      <c r="F212" s="40"/>
      <c r="G212" s="33"/>
      <c r="H212" s="19">
        <v>7341</v>
      </c>
      <c r="I212" s="33"/>
      <c r="J212" s="33"/>
      <c r="K212" s="33"/>
      <c r="L212" s="33"/>
      <c r="M212" s="33"/>
      <c r="N212" s="33"/>
      <c r="O212" s="24">
        <f>SUM(F212:N212)+SUM(F213:N213)</f>
        <v>12591</v>
      </c>
    </row>
    <row r="213" spans="1:26" ht="25.5" x14ac:dyDescent="0.25">
      <c r="A213" s="22"/>
      <c r="B213" s="23"/>
      <c r="C213" s="23"/>
      <c r="D213" s="18" t="s">
        <v>29</v>
      </c>
      <c r="E213" s="18" t="s">
        <v>463</v>
      </c>
      <c r="F213" s="19"/>
      <c r="G213" s="19"/>
      <c r="H213" s="19">
        <v>1000</v>
      </c>
      <c r="I213" s="19"/>
      <c r="J213" s="19"/>
      <c r="K213" s="19"/>
      <c r="L213" s="19"/>
      <c r="M213" s="19">
        <v>4250</v>
      </c>
      <c r="N213" s="19"/>
      <c r="O213" s="24"/>
      <c r="T213" s="21">
        <f>+M213+H213</f>
        <v>5250</v>
      </c>
      <c r="Z213" s="21">
        <f>+SUM(F213:N213)-SUM(P213:Y213)</f>
        <v>0</v>
      </c>
    </row>
    <row r="214" spans="1:26" ht="25.5" x14ac:dyDescent="0.25">
      <c r="A214" s="22" t="s">
        <v>464</v>
      </c>
      <c r="B214" s="23" t="s">
        <v>465</v>
      </c>
      <c r="C214" s="23" t="s">
        <v>443</v>
      </c>
      <c r="D214" s="18" t="s">
        <v>33</v>
      </c>
      <c r="E214" s="18" t="s">
        <v>466</v>
      </c>
      <c r="F214" s="19"/>
      <c r="G214" s="19"/>
      <c r="H214" s="19">
        <v>1893</v>
      </c>
      <c r="I214" s="19">
        <v>10786</v>
      </c>
      <c r="J214" s="19"/>
      <c r="K214" s="19"/>
      <c r="L214" s="19"/>
      <c r="M214" s="19">
        <v>4882</v>
      </c>
      <c r="N214" s="19"/>
      <c r="O214" s="24">
        <f>SUM(F214:N214)+SUM(F215:N215)</f>
        <v>18561</v>
      </c>
    </row>
    <row r="215" spans="1:26" ht="25.5" x14ac:dyDescent="0.25">
      <c r="A215" s="22"/>
      <c r="B215" s="23"/>
      <c r="C215" s="23"/>
      <c r="D215" s="18" t="s">
        <v>29</v>
      </c>
      <c r="E215" s="18" t="s">
        <v>17</v>
      </c>
      <c r="F215" s="19"/>
      <c r="G215" s="19"/>
      <c r="H215" s="19">
        <v>1000</v>
      </c>
      <c r="I215" s="19"/>
      <c r="J215" s="19"/>
      <c r="K215" s="19"/>
      <c r="L215" s="19"/>
      <c r="M215" s="19"/>
      <c r="N215" s="19"/>
      <c r="O215" s="24"/>
      <c r="Q215" s="21">
        <f>+H215</f>
        <v>1000</v>
      </c>
      <c r="Z215" s="21">
        <f>+SUM(F215:N215)-SUM(P215:Y215)</f>
        <v>0</v>
      </c>
    </row>
    <row r="216" spans="1:26" x14ac:dyDescent="0.25">
      <c r="A216" s="22" t="s">
        <v>467</v>
      </c>
      <c r="B216" s="23" t="s">
        <v>468</v>
      </c>
      <c r="C216" s="23" t="s">
        <v>443</v>
      </c>
      <c r="D216" s="18" t="s">
        <v>33</v>
      </c>
      <c r="E216" s="18" t="s">
        <v>469</v>
      </c>
      <c r="F216" s="19"/>
      <c r="G216" s="19"/>
      <c r="H216" s="19"/>
      <c r="I216" s="19"/>
      <c r="J216" s="19"/>
      <c r="K216" s="19"/>
      <c r="L216" s="19"/>
      <c r="M216" s="19">
        <v>20000</v>
      </c>
      <c r="N216" s="19"/>
      <c r="O216" s="24">
        <f>SUM(F216:N216)+SUM(F217:N217)</f>
        <v>97417</v>
      </c>
    </row>
    <row r="217" spans="1:26" ht="25.5" x14ac:dyDescent="0.25">
      <c r="A217" s="22"/>
      <c r="B217" s="23"/>
      <c r="C217" s="23"/>
      <c r="D217" s="18" t="s">
        <v>29</v>
      </c>
      <c r="E217" s="18" t="s">
        <v>393</v>
      </c>
      <c r="F217" s="19">
        <v>72880</v>
      </c>
      <c r="G217" s="19"/>
      <c r="H217" s="19"/>
      <c r="I217" s="19">
        <v>4537</v>
      </c>
      <c r="J217" s="19"/>
      <c r="K217" s="19"/>
      <c r="L217" s="19"/>
      <c r="M217" s="19"/>
      <c r="N217" s="19"/>
      <c r="O217" s="24"/>
      <c r="T217" s="21">
        <f>+I217</f>
        <v>4537</v>
      </c>
      <c r="X217" s="21">
        <f>+F217</f>
        <v>72880</v>
      </c>
      <c r="Z217" s="21">
        <f t="shared" ref="Z217:Z218" si="50">+SUM(F217:N217)-SUM(P217:Y217)</f>
        <v>0</v>
      </c>
    </row>
    <row r="218" spans="1:26" ht="25.5" x14ac:dyDescent="0.25">
      <c r="A218" s="22" t="s">
        <v>470</v>
      </c>
      <c r="B218" s="23" t="s">
        <v>471</v>
      </c>
      <c r="C218" s="23" t="s">
        <v>443</v>
      </c>
      <c r="D218" s="18" t="s">
        <v>29</v>
      </c>
      <c r="E218" s="18" t="s">
        <v>472</v>
      </c>
      <c r="F218" s="19">
        <v>10000</v>
      </c>
      <c r="G218" s="19"/>
      <c r="H218" s="19"/>
      <c r="I218" s="19"/>
      <c r="J218" s="19"/>
      <c r="K218" s="19"/>
      <c r="L218" s="19"/>
      <c r="M218" s="19">
        <v>11598</v>
      </c>
      <c r="N218" s="19"/>
      <c r="O218" s="24">
        <f>SUM(F218:N218)+SUM(F219:N219)</f>
        <v>27494</v>
      </c>
      <c r="S218" s="21">
        <f>+M218</f>
        <v>11598</v>
      </c>
      <c r="X218" s="21">
        <f>+F218</f>
        <v>10000</v>
      </c>
      <c r="Z218" s="21">
        <f t="shared" si="50"/>
        <v>0</v>
      </c>
    </row>
    <row r="219" spans="1:26" x14ac:dyDescent="0.25">
      <c r="A219" s="22"/>
      <c r="B219" s="23"/>
      <c r="C219" s="23"/>
      <c r="D219" s="30" t="s">
        <v>33</v>
      </c>
      <c r="E219" s="30" t="s">
        <v>357</v>
      </c>
      <c r="F219" s="19"/>
      <c r="G219" s="19"/>
      <c r="H219" s="19"/>
      <c r="I219" s="19">
        <v>5896</v>
      </c>
      <c r="J219" s="19"/>
      <c r="K219" s="19"/>
      <c r="L219" s="19"/>
      <c r="M219" s="19"/>
      <c r="N219" s="19"/>
      <c r="O219" s="24"/>
    </row>
    <row r="220" spans="1:26" x14ac:dyDescent="0.25">
      <c r="A220" s="22" t="s">
        <v>473</v>
      </c>
      <c r="B220" s="23" t="s">
        <v>474</v>
      </c>
      <c r="C220" s="23" t="s">
        <v>443</v>
      </c>
      <c r="D220" s="30" t="s">
        <v>33</v>
      </c>
      <c r="E220" s="30" t="s">
        <v>475</v>
      </c>
      <c r="F220" s="19"/>
      <c r="G220" s="19"/>
      <c r="H220" s="19"/>
      <c r="I220" s="19"/>
      <c r="J220" s="19"/>
      <c r="K220" s="19"/>
      <c r="L220" s="19"/>
      <c r="M220" s="19">
        <v>2360</v>
      </c>
      <c r="N220" s="19"/>
      <c r="O220" s="24">
        <f>SUM(F220:N220)+SUM(F221:N221)</f>
        <v>37344</v>
      </c>
    </row>
    <row r="221" spans="1:26" ht="25.5" x14ac:dyDescent="0.25">
      <c r="A221" s="22"/>
      <c r="B221" s="23"/>
      <c r="C221" s="23"/>
      <c r="D221" s="30" t="s">
        <v>29</v>
      </c>
      <c r="E221" s="30" t="s">
        <v>476</v>
      </c>
      <c r="F221" s="19">
        <v>6600</v>
      </c>
      <c r="G221" s="19"/>
      <c r="H221" s="19"/>
      <c r="I221" s="19"/>
      <c r="J221" s="19"/>
      <c r="K221" s="19"/>
      <c r="L221" s="19"/>
      <c r="M221" s="19">
        <v>28384</v>
      </c>
      <c r="N221" s="19"/>
      <c r="O221" s="24"/>
      <c r="P221" s="21">
        <f>+M221</f>
        <v>28384</v>
      </c>
      <c r="X221" s="21">
        <f>+F221</f>
        <v>6600</v>
      </c>
      <c r="Z221" s="21">
        <f>+SUM(F221:N221)-SUM(P221:Y221)</f>
        <v>0</v>
      </c>
    </row>
    <row r="222" spans="1:26" x14ac:dyDescent="0.25">
      <c r="A222" s="22" t="s">
        <v>477</v>
      </c>
      <c r="B222" s="23" t="s">
        <v>478</v>
      </c>
      <c r="C222" s="23" t="s">
        <v>443</v>
      </c>
      <c r="D222" s="18" t="s">
        <v>33</v>
      </c>
      <c r="E222" s="18" t="s">
        <v>479</v>
      </c>
      <c r="F222" s="19"/>
      <c r="G222" s="19"/>
      <c r="H222" s="19"/>
      <c r="I222" s="19"/>
      <c r="J222" s="19"/>
      <c r="K222" s="19"/>
      <c r="L222" s="19"/>
      <c r="M222" s="19">
        <v>20000</v>
      </c>
      <c r="N222" s="19"/>
      <c r="O222" s="24">
        <f>SUM(F222:N222)+SUM(F223:N223)</f>
        <v>55000</v>
      </c>
    </row>
    <row r="223" spans="1:26" ht="25.5" x14ac:dyDescent="0.25">
      <c r="A223" s="22"/>
      <c r="B223" s="23"/>
      <c r="C223" s="23"/>
      <c r="D223" s="18" t="s">
        <v>29</v>
      </c>
      <c r="E223" s="18" t="s">
        <v>77</v>
      </c>
      <c r="F223" s="19">
        <v>35000</v>
      </c>
      <c r="G223" s="19"/>
      <c r="H223" s="19"/>
      <c r="I223" s="19"/>
      <c r="J223" s="19"/>
      <c r="K223" s="19"/>
      <c r="L223" s="19"/>
      <c r="M223" s="19"/>
      <c r="N223" s="19"/>
      <c r="O223" s="24"/>
      <c r="X223" s="21">
        <f>+F223</f>
        <v>35000</v>
      </c>
      <c r="Z223" s="21">
        <f t="shared" ref="Z223:Z225" si="51">+SUM(F223:N223)-SUM(P223:Y223)</f>
        <v>0</v>
      </c>
    </row>
    <row r="224" spans="1:26" ht="25.5" x14ac:dyDescent="0.25">
      <c r="A224" s="32" t="s">
        <v>480</v>
      </c>
      <c r="B224" s="17" t="s">
        <v>481</v>
      </c>
      <c r="C224" s="17" t="s">
        <v>482</v>
      </c>
      <c r="D224" s="18" t="s">
        <v>29</v>
      </c>
      <c r="E224" s="18" t="s">
        <v>483</v>
      </c>
      <c r="F224" s="19">
        <v>6578</v>
      </c>
      <c r="G224" s="19"/>
      <c r="H224" s="19"/>
      <c r="I224" s="19"/>
      <c r="J224" s="19"/>
      <c r="K224" s="19"/>
      <c r="L224" s="19"/>
      <c r="M224" s="19">
        <v>18487</v>
      </c>
      <c r="N224" s="19"/>
      <c r="O224" s="20">
        <f>SUM(F224:N224)</f>
        <v>25065</v>
      </c>
      <c r="R224" s="21">
        <f>+M224</f>
        <v>18487</v>
      </c>
      <c r="X224" s="21">
        <f>+F224</f>
        <v>6578</v>
      </c>
      <c r="Z224" s="21">
        <f t="shared" si="51"/>
        <v>0</v>
      </c>
    </row>
    <row r="225" spans="1:26" ht="25.5" x14ac:dyDescent="0.25">
      <c r="A225" s="32" t="s">
        <v>484</v>
      </c>
      <c r="B225" s="17" t="s">
        <v>485</v>
      </c>
      <c r="C225" s="17" t="s">
        <v>482</v>
      </c>
      <c r="D225" s="18" t="s">
        <v>29</v>
      </c>
      <c r="E225" s="18" t="s">
        <v>486</v>
      </c>
      <c r="F225" s="19">
        <v>15743</v>
      </c>
      <c r="G225" s="19"/>
      <c r="H225" s="19"/>
      <c r="I225" s="19"/>
      <c r="J225" s="19"/>
      <c r="K225" s="19"/>
      <c r="L225" s="19"/>
      <c r="M225" s="19">
        <v>10995</v>
      </c>
      <c r="N225" s="19"/>
      <c r="O225" s="20">
        <f>SUM(F225:N225)</f>
        <v>26738</v>
      </c>
      <c r="R225" s="21">
        <f>+M225</f>
        <v>10995</v>
      </c>
      <c r="X225" s="21">
        <f>+F225</f>
        <v>15743</v>
      </c>
      <c r="Z225" s="21">
        <f t="shared" si="51"/>
        <v>0</v>
      </c>
    </row>
    <row r="226" spans="1:26" x14ac:dyDescent="0.25">
      <c r="A226" s="32" t="s">
        <v>487</v>
      </c>
      <c r="B226" s="28" t="s">
        <v>485</v>
      </c>
      <c r="C226" s="29" t="s">
        <v>482</v>
      </c>
      <c r="D226" s="30" t="s">
        <v>33</v>
      </c>
      <c r="E226" s="30" t="s">
        <v>488</v>
      </c>
      <c r="F226" s="19"/>
      <c r="G226" s="19"/>
      <c r="H226" s="19"/>
      <c r="I226" s="19"/>
      <c r="J226" s="19"/>
      <c r="K226" s="19"/>
      <c r="L226" s="19"/>
      <c r="M226" s="19">
        <v>25000</v>
      </c>
      <c r="N226" s="19"/>
      <c r="O226" s="20">
        <f>SUM(F226:N226)</f>
        <v>25000</v>
      </c>
    </row>
    <row r="227" spans="1:26" x14ac:dyDescent="0.25">
      <c r="A227" s="22" t="s">
        <v>489</v>
      </c>
      <c r="B227" s="23" t="s">
        <v>490</v>
      </c>
      <c r="C227" s="23" t="s">
        <v>482</v>
      </c>
      <c r="D227" s="18" t="s">
        <v>33</v>
      </c>
      <c r="E227" s="18" t="s">
        <v>34</v>
      </c>
      <c r="F227" s="19"/>
      <c r="G227" s="19"/>
      <c r="H227" s="19">
        <v>9054</v>
      </c>
      <c r="I227" s="19"/>
      <c r="J227" s="19"/>
      <c r="K227" s="19"/>
      <c r="L227" s="19"/>
      <c r="M227" s="19"/>
      <c r="N227" s="19"/>
      <c r="O227" s="24">
        <f>SUM(F227:N227)+SUM(F228:N228)</f>
        <v>24054</v>
      </c>
    </row>
    <row r="228" spans="1:26" ht="25.5" x14ac:dyDescent="0.25">
      <c r="A228" s="22"/>
      <c r="B228" s="23"/>
      <c r="C228" s="23"/>
      <c r="D228" s="18" t="s">
        <v>29</v>
      </c>
      <c r="E228" s="18" t="s">
        <v>234</v>
      </c>
      <c r="F228" s="19">
        <v>5000</v>
      </c>
      <c r="G228" s="19"/>
      <c r="H228" s="19">
        <v>10000</v>
      </c>
      <c r="I228" s="19"/>
      <c r="J228" s="19"/>
      <c r="K228" s="19"/>
      <c r="L228" s="19"/>
      <c r="M228" s="19"/>
      <c r="N228" s="19"/>
      <c r="O228" s="24"/>
      <c r="Q228" s="21">
        <f>+H228</f>
        <v>10000</v>
      </c>
      <c r="X228" s="21">
        <f>+F228</f>
        <v>5000</v>
      </c>
      <c r="Z228" s="21">
        <f t="shared" ref="Z228:Z230" si="52">+SUM(F228:N228)-SUM(P228:Y228)</f>
        <v>0</v>
      </c>
    </row>
    <row r="229" spans="1:26" ht="25.5" x14ac:dyDescent="0.25">
      <c r="A229" s="16" t="s">
        <v>491</v>
      </c>
      <c r="B229" s="17" t="s">
        <v>492</v>
      </c>
      <c r="C229" s="17" t="s">
        <v>482</v>
      </c>
      <c r="D229" s="18" t="s">
        <v>29</v>
      </c>
      <c r="E229" s="18" t="s">
        <v>48</v>
      </c>
      <c r="F229" s="19"/>
      <c r="G229" s="19"/>
      <c r="H229" s="19"/>
      <c r="I229" s="19"/>
      <c r="J229" s="19"/>
      <c r="K229" s="19"/>
      <c r="L229" s="19"/>
      <c r="M229" s="19">
        <v>15000</v>
      </c>
      <c r="N229" s="19"/>
      <c r="O229" s="20">
        <f t="shared" ref="O229:O230" si="53">SUM(F229:N229)</f>
        <v>15000</v>
      </c>
      <c r="R229" s="21">
        <f>+M229</f>
        <v>15000</v>
      </c>
      <c r="Z229" s="21">
        <f t="shared" si="52"/>
        <v>0</v>
      </c>
    </row>
    <row r="230" spans="1:26" ht="25.5" x14ac:dyDescent="0.25">
      <c r="A230" s="32" t="s">
        <v>493</v>
      </c>
      <c r="B230" s="17" t="s">
        <v>485</v>
      </c>
      <c r="C230" s="17" t="s">
        <v>482</v>
      </c>
      <c r="D230" s="18" t="s">
        <v>29</v>
      </c>
      <c r="E230" s="18" t="s">
        <v>280</v>
      </c>
      <c r="F230" s="19">
        <v>14000</v>
      </c>
      <c r="G230" s="19"/>
      <c r="H230" s="19"/>
      <c r="I230" s="19"/>
      <c r="J230" s="19">
        <v>57728</v>
      </c>
      <c r="K230" s="19">
        <v>1032</v>
      </c>
      <c r="L230" s="19"/>
      <c r="M230" s="19"/>
      <c r="N230" s="19"/>
      <c r="O230" s="20">
        <f t="shared" si="53"/>
        <v>72760</v>
      </c>
      <c r="P230" s="21">
        <f>+K230+J230</f>
        <v>58760</v>
      </c>
      <c r="X230" s="21">
        <f>+F230</f>
        <v>14000</v>
      </c>
      <c r="Z230" s="21">
        <f t="shared" si="52"/>
        <v>0</v>
      </c>
    </row>
    <row r="231" spans="1:26" ht="25.5" x14ac:dyDescent="0.25">
      <c r="A231" s="22" t="s">
        <v>494</v>
      </c>
      <c r="B231" s="23" t="s">
        <v>485</v>
      </c>
      <c r="C231" s="23" t="s">
        <v>482</v>
      </c>
      <c r="D231" s="18" t="s">
        <v>33</v>
      </c>
      <c r="E231" s="18" t="s">
        <v>495</v>
      </c>
      <c r="F231" s="19"/>
      <c r="G231" s="19"/>
      <c r="H231" s="19">
        <v>19374</v>
      </c>
      <c r="I231" s="19"/>
      <c r="J231" s="19"/>
      <c r="K231" s="19"/>
      <c r="L231" s="19"/>
      <c r="M231" s="19"/>
      <c r="N231" s="19"/>
      <c r="O231" s="24">
        <f>SUM(F231:N231)+SUM(F232:N232)</f>
        <v>90332</v>
      </c>
    </row>
    <row r="232" spans="1:26" ht="25.5" x14ac:dyDescent="0.25">
      <c r="A232" s="22" t="s">
        <v>496</v>
      </c>
      <c r="B232" s="23" t="s">
        <v>485</v>
      </c>
      <c r="C232" s="23" t="s">
        <v>482</v>
      </c>
      <c r="D232" s="18" t="s">
        <v>29</v>
      </c>
      <c r="E232" s="18" t="s">
        <v>497</v>
      </c>
      <c r="F232" s="19">
        <v>10016</v>
      </c>
      <c r="G232" s="19"/>
      <c r="H232" s="19">
        <v>60942</v>
      </c>
      <c r="I232" s="19"/>
      <c r="J232" s="19"/>
      <c r="K232" s="19"/>
      <c r="L232" s="19"/>
      <c r="M232" s="19"/>
      <c r="N232" s="19"/>
      <c r="O232" s="24"/>
      <c r="Q232" s="21">
        <f>+H232</f>
        <v>60942</v>
      </c>
      <c r="X232" s="21">
        <f>+F232</f>
        <v>10016</v>
      </c>
      <c r="Z232" s="21">
        <f>+SUM(F232:N232)-SUM(P232:Y232)</f>
        <v>0</v>
      </c>
    </row>
    <row r="233" spans="1:26" x14ac:dyDescent="0.25">
      <c r="A233" s="22" t="s">
        <v>498</v>
      </c>
      <c r="B233" s="23" t="s">
        <v>499</v>
      </c>
      <c r="C233" s="23" t="s">
        <v>482</v>
      </c>
      <c r="D233" s="18" t="s">
        <v>33</v>
      </c>
      <c r="E233" s="18" t="s">
        <v>500</v>
      </c>
      <c r="F233" s="19"/>
      <c r="G233" s="19"/>
      <c r="H233" s="19"/>
      <c r="I233" s="19">
        <v>10400</v>
      </c>
      <c r="J233" s="19"/>
      <c r="K233" s="19"/>
      <c r="L233" s="19"/>
      <c r="M233" s="19"/>
      <c r="N233" s="19"/>
      <c r="O233" s="24">
        <f>SUM(F233:N233)+SUM(F234:N234)</f>
        <v>22011</v>
      </c>
    </row>
    <row r="234" spans="1:26" ht="25.5" x14ac:dyDescent="0.25">
      <c r="A234" s="22"/>
      <c r="B234" s="23"/>
      <c r="C234" s="23"/>
      <c r="D234" s="18" t="s">
        <v>29</v>
      </c>
      <c r="E234" s="18" t="s">
        <v>77</v>
      </c>
      <c r="F234" s="19">
        <v>11611</v>
      </c>
      <c r="G234" s="19"/>
      <c r="H234" s="19"/>
      <c r="I234" s="19"/>
      <c r="J234" s="19"/>
      <c r="K234" s="19"/>
      <c r="L234" s="19"/>
      <c r="M234" s="19"/>
      <c r="N234" s="19"/>
      <c r="O234" s="24"/>
      <c r="X234" s="21">
        <f>+F234</f>
        <v>11611</v>
      </c>
      <c r="Z234" s="21">
        <f>+SUM(F234:N234)-SUM(P234:Y234)</f>
        <v>0</v>
      </c>
    </row>
    <row r="235" spans="1:26" x14ac:dyDescent="0.25">
      <c r="A235" s="22" t="s">
        <v>501</v>
      </c>
      <c r="B235" s="23" t="s">
        <v>502</v>
      </c>
      <c r="C235" s="23" t="s">
        <v>503</v>
      </c>
      <c r="D235" s="18" t="s">
        <v>33</v>
      </c>
      <c r="E235" s="18" t="s">
        <v>504</v>
      </c>
      <c r="F235" s="19"/>
      <c r="G235" s="19"/>
      <c r="H235" s="19"/>
      <c r="I235" s="19"/>
      <c r="J235" s="19"/>
      <c r="K235" s="19"/>
      <c r="L235" s="19"/>
      <c r="M235" s="19">
        <v>7077</v>
      </c>
      <c r="N235" s="19"/>
      <c r="O235" s="24">
        <f>SUM(F235:N235)+SUM(F236:N236)</f>
        <v>49805</v>
      </c>
    </row>
    <row r="236" spans="1:26" ht="25.5" x14ac:dyDescent="0.25">
      <c r="A236" s="22"/>
      <c r="B236" s="23"/>
      <c r="C236" s="23"/>
      <c r="D236" s="18" t="s">
        <v>29</v>
      </c>
      <c r="E236" s="18" t="s">
        <v>505</v>
      </c>
      <c r="F236" s="19">
        <v>23233</v>
      </c>
      <c r="G236" s="19"/>
      <c r="H236" s="19"/>
      <c r="I236" s="19"/>
      <c r="J236" s="19"/>
      <c r="K236" s="19"/>
      <c r="L236" s="19">
        <v>4495</v>
      </c>
      <c r="M236" s="19">
        <v>15000</v>
      </c>
      <c r="N236" s="19"/>
      <c r="O236" s="24"/>
      <c r="P236" s="21">
        <f>+M236</f>
        <v>15000</v>
      </c>
      <c r="U236" s="21">
        <f>+L236</f>
        <v>4495</v>
      </c>
      <c r="X236" s="21">
        <f>+F236</f>
        <v>23233</v>
      </c>
      <c r="Z236" s="21">
        <f t="shared" ref="Z236:Z237" si="54">+SUM(F236:N236)-SUM(P236:Y236)</f>
        <v>0</v>
      </c>
    </row>
    <row r="237" spans="1:26" ht="25.5" x14ac:dyDescent="0.25">
      <c r="A237" s="16" t="s">
        <v>506</v>
      </c>
      <c r="B237" s="17" t="s">
        <v>507</v>
      </c>
      <c r="C237" s="17" t="s">
        <v>503</v>
      </c>
      <c r="D237" s="18" t="s">
        <v>29</v>
      </c>
      <c r="E237" s="18" t="s">
        <v>390</v>
      </c>
      <c r="F237" s="19">
        <v>22000</v>
      </c>
      <c r="G237" s="19"/>
      <c r="H237" s="19"/>
      <c r="I237" s="19"/>
      <c r="J237" s="19"/>
      <c r="K237" s="19"/>
      <c r="L237" s="19">
        <v>16000</v>
      </c>
      <c r="M237" s="19"/>
      <c r="N237" s="19"/>
      <c r="O237" s="20">
        <f t="shared" ref="O237:O243" si="55">SUM(F237:N237)</f>
        <v>38000</v>
      </c>
      <c r="U237" s="21">
        <f>+L237</f>
        <v>16000</v>
      </c>
      <c r="X237" s="21">
        <f>+F237</f>
        <v>22000</v>
      </c>
      <c r="Z237" s="21">
        <f t="shared" si="54"/>
        <v>0</v>
      </c>
    </row>
    <row r="238" spans="1:26" x14ac:dyDescent="0.25">
      <c r="A238" s="22" t="s">
        <v>508</v>
      </c>
      <c r="B238" s="23" t="s">
        <v>502</v>
      </c>
      <c r="C238" s="23" t="s">
        <v>503</v>
      </c>
      <c r="D238" s="18" t="s">
        <v>33</v>
      </c>
      <c r="E238" s="18" t="s">
        <v>456</v>
      </c>
      <c r="F238" s="19"/>
      <c r="G238" s="19"/>
      <c r="H238" s="19"/>
      <c r="I238" s="19">
        <v>105392</v>
      </c>
      <c r="J238" s="19"/>
      <c r="K238" s="19"/>
      <c r="L238" s="19"/>
      <c r="M238" s="19"/>
      <c r="N238" s="19"/>
      <c r="O238" s="24">
        <f>SUM(F238:N238)+SUM(F239:N239)</f>
        <v>112640</v>
      </c>
    </row>
    <row r="239" spans="1:26" ht="25.5" x14ac:dyDescent="0.25">
      <c r="A239" s="22"/>
      <c r="B239" s="23"/>
      <c r="C239" s="23"/>
      <c r="D239" s="18" t="s">
        <v>29</v>
      </c>
      <c r="E239" s="18" t="s">
        <v>30</v>
      </c>
      <c r="F239" s="19">
        <v>7248</v>
      </c>
      <c r="G239" s="19"/>
      <c r="H239" s="19"/>
      <c r="I239" s="19"/>
      <c r="J239" s="19"/>
      <c r="K239" s="19"/>
      <c r="L239" s="19"/>
      <c r="M239" s="19"/>
      <c r="N239" s="19"/>
      <c r="O239" s="24"/>
      <c r="X239" s="21">
        <f>+F239</f>
        <v>7248</v>
      </c>
      <c r="Z239" s="21">
        <f>+SUM(F239:N239)-SUM(P239:Y239)</f>
        <v>0</v>
      </c>
    </row>
    <row r="240" spans="1:26" x14ac:dyDescent="0.25">
      <c r="A240" s="16" t="s">
        <v>509</v>
      </c>
      <c r="B240" s="17" t="s">
        <v>510</v>
      </c>
      <c r="C240" s="17" t="s">
        <v>503</v>
      </c>
      <c r="D240" s="18" t="s">
        <v>33</v>
      </c>
      <c r="E240" s="18" t="s">
        <v>456</v>
      </c>
      <c r="F240" s="19"/>
      <c r="G240" s="19"/>
      <c r="H240" s="19"/>
      <c r="I240" s="19">
        <v>2600</v>
      </c>
      <c r="J240" s="19"/>
      <c r="K240" s="19"/>
      <c r="L240" s="19"/>
      <c r="M240" s="19"/>
      <c r="N240" s="19"/>
      <c r="O240" s="20">
        <f t="shared" si="55"/>
        <v>2600</v>
      </c>
    </row>
    <row r="241" spans="1:26" x14ac:dyDescent="0.25">
      <c r="A241" s="22" t="s">
        <v>511</v>
      </c>
      <c r="B241" s="23" t="s">
        <v>512</v>
      </c>
      <c r="C241" s="23" t="s">
        <v>503</v>
      </c>
      <c r="D241" s="18" t="s">
        <v>33</v>
      </c>
      <c r="E241" s="18" t="s">
        <v>513</v>
      </c>
      <c r="F241" s="19"/>
      <c r="G241" s="19"/>
      <c r="H241" s="19"/>
      <c r="I241" s="19">
        <v>59000</v>
      </c>
      <c r="J241" s="19"/>
      <c r="K241" s="19"/>
      <c r="L241" s="19"/>
      <c r="M241" s="19"/>
      <c r="N241" s="19"/>
      <c r="O241" s="24">
        <f>SUM(F241:N241)+SUM(F242:N242)</f>
        <v>77990</v>
      </c>
    </row>
    <row r="242" spans="1:26" ht="25.5" x14ac:dyDescent="0.25">
      <c r="A242" s="22"/>
      <c r="B242" s="23"/>
      <c r="C242" s="23"/>
      <c r="D242" s="18" t="s">
        <v>29</v>
      </c>
      <c r="E242" s="18" t="s">
        <v>514</v>
      </c>
      <c r="F242" s="19"/>
      <c r="G242" s="19"/>
      <c r="H242" s="19"/>
      <c r="I242" s="19">
        <v>18990</v>
      </c>
      <c r="J242" s="19"/>
      <c r="K242" s="19"/>
      <c r="L242" s="19"/>
      <c r="M242" s="19"/>
      <c r="N242" s="19"/>
      <c r="O242" s="24"/>
      <c r="T242" s="21"/>
      <c r="U242" s="21"/>
      <c r="W242" s="21">
        <f>+I242</f>
        <v>18990</v>
      </c>
      <c r="Z242" s="21">
        <f>+SUM(F242:N242)-SUM(P242:Y242)</f>
        <v>0</v>
      </c>
    </row>
    <row r="243" spans="1:26" x14ac:dyDescent="0.25">
      <c r="A243" s="16" t="s">
        <v>515</v>
      </c>
      <c r="B243" s="17" t="s">
        <v>516</v>
      </c>
      <c r="C243" s="17" t="s">
        <v>443</v>
      </c>
      <c r="D243" s="18" t="s">
        <v>33</v>
      </c>
      <c r="E243" s="18" t="s">
        <v>517</v>
      </c>
      <c r="F243" s="19"/>
      <c r="G243" s="19"/>
      <c r="H243" s="19"/>
      <c r="I243" s="19"/>
      <c r="J243" s="19"/>
      <c r="K243" s="19"/>
      <c r="L243" s="19"/>
      <c r="M243" s="19">
        <v>5000</v>
      </c>
      <c r="N243" s="19"/>
      <c r="O243" s="20">
        <f t="shared" si="55"/>
        <v>5000</v>
      </c>
    </row>
    <row r="244" spans="1:26" ht="25.5" x14ac:dyDescent="0.25">
      <c r="A244" s="27" t="s">
        <v>518</v>
      </c>
      <c r="B244" s="28" t="s">
        <v>519</v>
      </c>
      <c r="C244" s="29" t="s">
        <v>47</v>
      </c>
      <c r="D244" s="30" t="s">
        <v>29</v>
      </c>
      <c r="E244" s="30" t="s">
        <v>77</v>
      </c>
      <c r="F244" s="19">
        <v>6332</v>
      </c>
      <c r="G244" s="19"/>
      <c r="H244" s="19"/>
      <c r="I244" s="19"/>
      <c r="J244" s="19"/>
      <c r="K244" s="19"/>
      <c r="L244" s="19"/>
      <c r="M244" s="19"/>
      <c r="N244" s="19"/>
      <c r="O244" s="20">
        <f>SUM(F244:N244)</f>
        <v>6332</v>
      </c>
      <c r="X244" s="21">
        <f>+F244</f>
        <v>6332</v>
      </c>
      <c r="Z244" s="21">
        <f t="shared" ref="Z244:Z245" si="56">+SUM(F244:N244)-SUM(P244:Y244)</f>
        <v>0</v>
      </c>
    </row>
    <row r="245" spans="1:26" ht="25.5" x14ac:dyDescent="0.25">
      <c r="A245" s="16" t="s">
        <v>520</v>
      </c>
      <c r="B245" s="17" t="s">
        <v>521</v>
      </c>
      <c r="C245" s="17" t="s">
        <v>443</v>
      </c>
      <c r="D245" s="18" t="s">
        <v>29</v>
      </c>
      <c r="E245" s="18" t="s">
        <v>393</v>
      </c>
      <c r="F245" s="19">
        <v>37840</v>
      </c>
      <c r="G245" s="19"/>
      <c r="H245" s="19"/>
      <c r="I245" s="19"/>
      <c r="J245" s="19"/>
      <c r="K245" s="19"/>
      <c r="L245" s="19"/>
      <c r="M245" s="19"/>
      <c r="N245" s="19"/>
      <c r="O245" s="20">
        <f>SUM(F245:N245)</f>
        <v>37840</v>
      </c>
      <c r="X245" s="21">
        <f>+F245</f>
        <v>37840</v>
      </c>
      <c r="Z245" s="21">
        <f t="shared" si="56"/>
        <v>0</v>
      </c>
    </row>
    <row r="246" spans="1:26" ht="38.25" x14ac:dyDescent="0.25">
      <c r="A246" s="22" t="s">
        <v>522</v>
      </c>
      <c r="B246" s="23" t="s">
        <v>245</v>
      </c>
      <c r="C246" s="23" t="s">
        <v>210</v>
      </c>
      <c r="D246" s="18" t="s">
        <v>33</v>
      </c>
      <c r="E246" s="18" t="s">
        <v>523</v>
      </c>
      <c r="F246" s="19"/>
      <c r="G246" s="19"/>
      <c r="H246" s="19"/>
      <c r="I246" s="19"/>
      <c r="J246" s="19"/>
      <c r="K246" s="19"/>
      <c r="L246" s="19"/>
      <c r="M246" s="19">
        <v>46865</v>
      </c>
      <c r="N246" s="19"/>
      <c r="O246" s="24">
        <f>SUM(F246:N246)+SUM(F247:N247)</f>
        <v>96365</v>
      </c>
    </row>
    <row r="247" spans="1:26" ht="25.5" x14ac:dyDescent="0.25">
      <c r="A247" s="22"/>
      <c r="B247" s="23"/>
      <c r="C247" s="23"/>
      <c r="D247" s="18" t="s">
        <v>29</v>
      </c>
      <c r="E247" s="18" t="s">
        <v>524</v>
      </c>
      <c r="F247" s="19"/>
      <c r="G247" s="19"/>
      <c r="H247" s="19">
        <v>10000</v>
      </c>
      <c r="I247" s="19"/>
      <c r="J247" s="19"/>
      <c r="K247" s="19"/>
      <c r="L247" s="19"/>
      <c r="M247" s="19">
        <v>39500</v>
      </c>
      <c r="N247" s="19"/>
      <c r="O247" s="24"/>
      <c r="P247" s="21">
        <f>+M247+H247</f>
        <v>49500</v>
      </c>
      <c r="Z247" s="21">
        <f>+SUM(F247:N247)-SUM(P247:Y247)</f>
        <v>0</v>
      </c>
    </row>
    <row r="248" spans="1:26" ht="38.25" x14ac:dyDescent="0.25">
      <c r="A248" s="22" t="s">
        <v>525</v>
      </c>
      <c r="B248" s="23" t="s">
        <v>526</v>
      </c>
      <c r="C248" s="23" t="s">
        <v>406</v>
      </c>
      <c r="D248" s="18" t="s">
        <v>33</v>
      </c>
      <c r="E248" s="18" t="s">
        <v>527</v>
      </c>
      <c r="F248" s="19"/>
      <c r="G248" s="19"/>
      <c r="H248" s="19"/>
      <c r="I248" s="19"/>
      <c r="J248" s="19"/>
      <c r="K248" s="19"/>
      <c r="L248" s="19"/>
      <c r="M248" s="19">
        <v>33522</v>
      </c>
      <c r="N248" s="19"/>
      <c r="O248" s="24">
        <f>SUM(F248:N248)+SUM(F249:N249)</f>
        <v>77371</v>
      </c>
    </row>
    <row r="249" spans="1:26" ht="25.5" x14ac:dyDescent="0.25">
      <c r="A249" s="22"/>
      <c r="B249" s="23"/>
      <c r="C249" s="23"/>
      <c r="D249" s="18" t="s">
        <v>29</v>
      </c>
      <c r="E249" s="18" t="s">
        <v>528</v>
      </c>
      <c r="F249" s="19">
        <v>8849</v>
      </c>
      <c r="G249" s="19"/>
      <c r="H249" s="19"/>
      <c r="I249" s="19"/>
      <c r="J249" s="19"/>
      <c r="K249" s="19"/>
      <c r="L249" s="19"/>
      <c r="M249" s="19">
        <v>35000</v>
      </c>
      <c r="N249" s="19"/>
      <c r="O249" s="24"/>
      <c r="Q249" s="21">
        <f>+M249</f>
        <v>35000</v>
      </c>
      <c r="X249" s="21">
        <f>+F249</f>
        <v>8849</v>
      </c>
      <c r="Z249" s="21">
        <f>+SUM(F249:N249)-SUM(P249:Y249)</f>
        <v>0</v>
      </c>
    </row>
    <row r="250" spans="1:26" x14ac:dyDescent="0.25">
      <c r="A250" s="22" t="s">
        <v>529</v>
      </c>
      <c r="B250" s="23" t="s">
        <v>530</v>
      </c>
      <c r="C250" s="23" t="s">
        <v>210</v>
      </c>
      <c r="D250" s="30" t="s">
        <v>33</v>
      </c>
      <c r="E250" s="30" t="s">
        <v>531</v>
      </c>
      <c r="F250" s="19"/>
      <c r="G250" s="19"/>
      <c r="H250" s="19"/>
      <c r="I250" s="19"/>
      <c r="J250" s="19"/>
      <c r="K250" s="19"/>
      <c r="L250" s="19"/>
      <c r="M250" s="19">
        <v>13360</v>
      </c>
      <c r="N250" s="19"/>
      <c r="O250" s="24">
        <f>SUM(F250:N250)+SUM(F251:N251)</f>
        <v>73448</v>
      </c>
    </row>
    <row r="251" spans="1:26" ht="25.5" x14ac:dyDescent="0.25">
      <c r="A251" s="22" t="s">
        <v>532</v>
      </c>
      <c r="B251" s="23" t="s">
        <v>530</v>
      </c>
      <c r="C251" s="23" t="s">
        <v>210</v>
      </c>
      <c r="D251" s="30" t="s">
        <v>29</v>
      </c>
      <c r="E251" s="30" t="s">
        <v>533</v>
      </c>
      <c r="F251" s="19"/>
      <c r="G251" s="19"/>
      <c r="H251" s="19"/>
      <c r="I251" s="19"/>
      <c r="J251" s="19"/>
      <c r="K251" s="19"/>
      <c r="L251" s="19"/>
      <c r="M251" s="19">
        <v>60088</v>
      </c>
      <c r="N251" s="19"/>
      <c r="O251" s="24"/>
      <c r="P251" s="21">
        <f>+M251</f>
        <v>60088</v>
      </c>
      <c r="Z251" s="21">
        <f>+SUM(F251:N251)-SUM(P251:Y251)</f>
        <v>0</v>
      </c>
    </row>
    <row r="252" spans="1:26" ht="38.25" x14ac:dyDescent="0.25">
      <c r="A252" s="22" t="s">
        <v>534</v>
      </c>
      <c r="B252" s="23" t="s">
        <v>535</v>
      </c>
      <c r="C252" s="23" t="s">
        <v>47</v>
      </c>
      <c r="D252" s="18" t="s">
        <v>536</v>
      </c>
      <c r="E252" s="18" t="s">
        <v>537</v>
      </c>
      <c r="F252" s="19">
        <v>80000</v>
      </c>
      <c r="G252" s="19"/>
      <c r="H252" s="19"/>
      <c r="I252" s="19"/>
      <c r="J252" s="19"/>
      <c r="K252" s="19"/>
      <c r="L252" s="19"/>
      <c r="M252" s="19">
        <v>794434</v>
      </c>
      <c r="N252" s="19">
        <v>6764490</v>
      </c>
      <c r="O252" s="24">
        <f>SUM(F252:N252)+SUM(F253:N253)</f>
        <v>7671704</v>
      </c>
    </row>
    <row r="253" spans="1:26" ht="25.5" x14ac:dyDescent="0.25">
      <c r="A253" s="22"/>
      <c r="B253" s="23"/>
      <c r="C253" s="23"/>
      <c r="D253" s="30" t="s">
        <v>29</v>
      </c>
      <c r="E253" s="18" t="s">
        <v>538</v>
      </c>
      <c r="F253" s="19"/>
      <c r="G253" s="19"/>
      <c r="H253" s="19"/>
      <c r="I253" s="19"/>
      <c r="J253" s="19"/>
      <c r="K253" s="19"/>
      <c r="L253" s="19"/>
      <c r="M253" s="19">
        <v>32780</v>
      </c>
      <c r="N253" s="19"/>
      <c r="O253" s="24"/>
      <c r="T253" s="21">
        <f>+M253</f>
        <v>32780</v>
      </c>
      <c r="Z253" s="21">
        <f>+SUM(F253:N253)-SUM(P253:Y253)</f>
        <v>0</v>
      </c>
    </row>
    <row r="254" spans="1:26" x14ac:dyDescent="0.25">
      <c r="A254" s="22" t="s">
        <v>539</v>
      </c>
      <c r="B254" s="23" t="s">
        <v>140</v>
      </c>
      <c r="C254" s="23" t="s">
        <v>47</v>
      </c>
      <c r="D254" s="18" t="s">
        <v>33</v>
      </c>
      <c r="E254" s="18" t="s">
        <v>540</v>
      </c>
      <c r="F254" s="19"/>
      <c r="G254" s="19"/>
      <c r="H254" s="19"/>
      <c r="I254" s="19"/>
      <c r="J254" s="19"/>
      <c r="K254" s="19"/>
      <c r="L254" s="19"/>
      <c r="M254" s="19">
        <v>10000</v>
      </c>
      <c r="N254" s="19"/>
      <c r="O254" s="24">
        <f>SUM(F254:N254)+SUM(F255:N255)</f>
        <v>39212</v>
      </c>
    </row>
    <row r="255" spans="1:26" ht="25.5" x14ac:dyDescent="0.25">
      <c r="A255" s="22"/>
      <c r="B255" s="23"/>
      <c r="C255" s="23"/>
      <c r="D255" s="18" t="s">
        <v>29</v>
      </c>
      <c r="E255" s="18" t="s">
        <v>541</v>
      </c>
      <c r="F255" s="19">
        <v>29212</v>
      </c>
      <c r="G255" s="19"/>
      <c r="H255" s="19"/>
      <c r="I255" s="19"/>
      <c r="J255" s="19"/>
      <c r="K255" s="19"/>
      <c r="L255" s="19"/>
      <c r="M255" s="19"/>
      <c r="N255" s="19"/>
      <c r="O255" s="24"/>
      <c r="X255" s="21">
        <f>+F255</f>
        <v>29212</v>
      </c>
      <c r="Z255" s="21">
        <f>+SUM(F255:N255)-SUM(P255:Y255)</f>
        <v>0</v>
      </c>
    </row>
    <row r="256" spans="1:26" x14ac:dyDescent="0.25">
      <c r="A256" s="16" t="s">
        <v>542</v>
      </c>
      <c r="B256" s="17" t="s">
        <v>543</v>
      </c>
      <c r="C256" s="17" t="s">
        <v>210</v>
      </c>
      <c r="D256" s="18" t="s">
        <v>33</v>
      </c>
      <c r="E256" s="18" t="s">
        <v>544</v>
      </c>
      <c r="F256" s="19"/>
      <c r="G256" s="19"/>
      <c r="H256" s="19">
        <v>8500</v>
      </c>
      <c r="I256" s="19"/>
      <c r="J256" s="19"/>
      <c r="K256" s="19"/>
      <c r="L256" s="19"/>
      <c r="M256" s="19"/>
      <c r="N256" s="19"/>
      <c r="O256" s="20">
        <f t="shared" ref="O256:O262" si="57">SUM(F256:N256)</f>
        <v>8500</v>
      </c>
    </row>
    <row r="257" spans="1:26" ht="25.5" x14ac:dyDescent="0.25">
      <c r="A257" s="32" t="s">
        <v>545</v>
      </c>
      <c r="B257" s="17" t="s">
        <v>492</v>
      </c>
      <c r="C257" s="17" t="s">
        <v>47</v>
      </c>
      <c r="D257" s="18" t="s">
        <v>29</v>
      </c>
      <c r="E257" s="18" t="s">
        <v>546</v>
      </c>
      <c r="F257" s="19"/>
      <c r="G257" s="19"/>
      <c r="H257" s="19"/>
      <c r="I257" s="19"/>
      <c r="J257" s="19"/>
      <c r="K257" s="19"/>
      <c r="L257" s="19"/>
      <c r="M257" s="19">
        <v>30000</v>
      </c>
      <c r="N257" s="19"/>
      <c r="O257" s="20">
        <f t="shared" si="57"/>
        <v>30000</v>
      </c>
      <c r="T257" s="21">
        <f>+M257</f>
        <v>30000</v>
      </c>
      <c r="Z257" s="21">
        <f>+SUM(F257:N257)-SUM(P257:Y257)</f>
        <v>0</v>
      </c>
    </row>
    <row r="258" spans="1:26" x14ac:dyDescent="0.25">
      <c r="A258" s="39" t="s">
        <v>547</v>
      </c>
      <c r="B258" s="23" t="s">
        <v>548</v>
      </c>
      <c r="C258" s="23" t="s">
        <v>210</v>
      </c>
      <c r="D258" s="18" t="s">
        <v>33</v>
      </c>
      <c r="E258" s="18" t="s">
        <v>549</v>
      </c>
      <c r="F258" s="19"/>
      <c r="G258" s="19"/>
      <c r="H258" s="19">
        <v>12520</v>
      </c>
      <c r="I258" s="19">
        <v>11060</v>
      </c>
      <c r="J258" s="19"/>
      <c r="K258" s="19"/>
      <c r="L258" s="19"/>
      <c r="M258" s="19"/>
      <c r="N258" s="19"/>
      <c r="O258" s="24">
        <f>SUM(F258:N258)+SUM(F259:N259)</f>
        <v>27580</v>
      </c>
    </row>
    <row r="259" spans="1:26" ht="25.5" x14ac:dyDescent="0.25">
      <c r="A259" s="39"/>
      <c r="B259" s="23"/>
      <c r="C259" s="23"/>
      <c r="D259" s="18" t="s">
        <v>29</v>
      </c>
      <c r="E259" s="18" t="s">
        <v>550</v>
      </c>
      <c r="F259" s="19"/>
      <c r="G259" s="19"/>
      <c r="H259" s="19"/>
      <c r="I259" s="19"/>
      <c r="J259" s="19"/>
      <c r="K259" s="19"/>
      <c r="L259" s="19"/>
      <c r="M259" s="19">
        <v>4000</v>
      </c>
      <c r="N259" s="19"/>
      <c r="O259" s="24"/>
      <c r="S259" s="21">
        <f>+M259</f>
        <v>4000</v>
      </c>
      <c r="Z259" s="21">
        <f>+SUM(F259:N259)-SUM(P259:Y259)</f>
        <v>0</v>
      </c>
    </row>
    <row r="260" spans="1:26" ht="25.5" x14ac:dyDescent="0.25">
      <c r="A260" s="39" t="s">
        <v>551</v>
      </c>
      <c r="B260" s="23" t="s">
        <v>535</v>
      </c>
      <c r="C260" s="23" t="s">
        <v>47</v>
      </c>
      <c r="D260" s="18" t="s">
        <v>536</v>
      </c>
      <c r="E260" s="18" t="s">
        <v>552</v>
      </c>
      <c r="F260" s="19"/>
      <c r="G260" s="19"/>
      <c r="H260" s="19"/>
      <c r="I260" s="19"/>
      <c r="J260" s="19"/>
      <c r="K260" s="19"/>
      <c r="L260" s="19">
        <v>750000</v>
      </c>
      <c r="M260" s="19"/>
      <c r="N260" s="19"/>
      <c r="O260" s="24">
        <f>SUM(F260:N260)+SUM(F261:N261)</f>
        <v>1766731</v>
      </c>
    </row>
    <row r="261" spans="1:26" ht="25.5" x14ac:dyDescent="0.25">
      <c r="A261" s="39"/>
      <c r="B261" s="23"/>
      <c r="C261" s="23"/>
      <c r="D261" s="18" t="s">
        <v>536</v>
      </c>
      <c r="E261" s="18" t="s">
        <v>553</v>
      </c>
      <c r="F261" s="19"/>
      <c r="G261" s="19"/>
      <c r="H261" s="19"/>
      <c r="I261" s="19"/>
      <c r="J261" s="19"/>
      <c r="K261" s="19"/>
      <c r="L261" s="19">
        <v>1016731</v>
      </c>
      <c r="M261" s="19"/>
      <c r="N261" s="19"/>
      <c r="O261" s="24"/>
    </row>
    <row r="262" spans="1:26" ht="25.5" x14ac:dyDescent="0.25">
      <c r="A262" s="16" t="s">
        <v>554</v>
      </c>
      <c r="B262" s="17" t="s">
        <v>555</v>
      </c>
      <c r="C262" s="17" t="s">
        <v>47</v>
      </c>
      <c r="D262" s="18" t="s">
        <v>29</v>
      </c>
      <c r="E262" s="18" t="s">
        <v>77</v>
      </c>
      <c r="F262" s="19">
        <v>28000</v>
      </c>
      <c r="G262" s="19"/>
      <c r="H262" s="19"/>
      <c r="I262" s="19"/>
      <c r="J262" s="19"/>
      <c r="K262" s="19"/>
      <c r="L262" s="19"/>
      <c r="M262" s="19"/>
      <c r="N262" s="19"/>
      <c r="O262" s="20">
        <f t="shared" si="57"/>
        <v>28000</v>
      </c>
      <c r="X262" s="21">
        <f>+F262</f>
        <v>28000</v>
      </c>
      <c r="Z262" s="21">
        <f t="shared" ref="Z262:Z263" si="58">+SUM(F262:N262)-SUM(P262:Y262)</f>
        <v>0</v>
      </c>
    </row>
    <row r="263" spans="1:26" ht="25.5" x14ac:dyDescent="0.25">
      <c r="A263" s="27" t="s">
        <v>556</v>
      </c>
      <c r="B263" s="28" t="s">
        <v>557</v>
      </c>
      <c r="C263" s="29" t="s">
        <v>210</v>
      </c>
      <c r="D263" s="30" t="s">
        <v>29</v>
      </c>
      <c r="E263" s="30" t="s">
        <v>558</v>
      </c>
      <c r="F263" s="19">
        <v>100</v>
      </c>
      <c r="G263" s="19"/>
      <c r="H263" s="19"/>
      <c r="I263" s="19"/>
      <c r="J263" s="19"/>
      <c r="K263" s="19"/>
      <c r="L263" s="19"/>
      <c r="M263" s="19">
        <v>18309</v>
      </c>
      <c r="N263" s="19"/>
      <c r="O263" s="20">
        <f>SUM(F263:N263)</f>
        <v>18409</v>
      </c>
      <c r="R263" s="21">
        <f>+M263</f>
        <v>18309</v>
      </c>
      <c r="X263" s="21">
        <f>+F263</f>
        <v>100</v>
      </c>
      <c r="Z263" s="21">
        <f t="shared" si="58"/>
        <v>0</v>
      </c>
    </row>
    <row r="264" spans="1:26" x14ac:dyDescent="0.25">
      <c r="A264" s="27" t="s">
        <v>559</v>
      </c>
      <c r="B264" s="28" t="s">
        <v>560</v>
      </c>
      <c r="C264" s="29" t="s">
        <v>406</v>
      </c>
      <c r="D264" s="30" t="s">
        <v>33</v>
      </c>
      <c r="E264" s="30" t="s">
        <v>561</v>
      </c>
      <c r="F264" s="19"/>
      <c r="G264" s="19"/>
      <c r="H264" s="19">
        <v>21190</v>
      </c>
      <c r="I264" s="19"/>
      <c r="J264" s="19"/>
      <c r="K264" s="19"/>
      <c r="L264" s="19"/>
      <c r="M264" s="19"/>
      <c r="N264" s="19"/>
      <c r="O264" s="20">
        <f>SUM(F264:N264)</f>
        <v>21190</v>
      </c>
    </row>
    <row r="265" spans="1:26" ht="25.5" x14ac:dyDescent="0.25">
      <c r="A265" s="16" t="s">
        <v>562</v>
      </c>
      <c r="B265" s="17" t="s">
        <v>563</v>
      </c>
      <c r="C265" s="17" t="s">
        <v>47</v>
      </c>
      <c r="D265" s="18" t="s">
        <v>33</v>
      </c>
      <c r="E265" s="18" t="s">
        <v>564</v>
      </c>
      <c r="F265" s="19"/>
      <c r="G265" s="19"/>
      <c r="H265" s="19"/>
      <c r="I265" s="19"/>
      <c r="J265" s="19"/>
      <c r="K265" s="19"/>
      <c r="L265" s="19"/>
      <c r="M265" s="19">
        <v>10000</v>
      </c>
      <c r="N265" s="19"/>
      <c r="O265" s="20">
        <f>SUM(F265:N265)</f>
        <v>10000</v>
      </c>
    </row>
    <row r="266" spans="1:26" ht="25.5" x14ac:dyDescent="0.25">
      <c r="A266" s="32" t="s">
        <v>565</v>
      </c>
      <c r="B266" s="17" t="s">
        <v>566</v>
      </c>
      <c r="C266" s="17" t="s">
        <v>210</v>
      </c>
      <c r="D266" s="18" t="s">
        <v>29</v>
      </c>
      <c r="E266" s="18" t="s">
        <v>567</v>
      </c>
      <c r="F266" s="19"/>
      <c r="G266" s="19"/>
      <c r="H266" s="19"/>
      <c r="I266" s="19"/>
      <c r="J266" s="19"/>
      <c r="K266" s="19"/>
      <c r="L266" s="19"/>
      <c r="M266" s="19">
        <v>20000</v>
      </c>
      <c r="N266" s="19"/>
      <c r="O266" s="20">
        <f>SUM(F266:N266)</f>
        <v>20000</v>
      </c>
      <c r="P266" s="21">
        <f>+M266</f>
        <v>20000</v>
      </c>
      <c r="Z266" s="21">
        <f>+SUM(F266:N266)-SUM(P266:Y266)</f>
        <v>0</v>
      </c>
    </row>
    <row r="267" spans="1:26" x14ac:dyDescent="0.25">
      <c r="A267" s="16" t="s">
        <v>568</v>
      </c>
      <c r="B267" s="17" t="s">
        <v>569</v>
      </c>
      <c r="C267" s="17" t="s">
        <v>47</v>
      </c>
      <c r="D267" s="18" t="s">
        <v>33</v>
      </c>
      <c r="E267" s="18" t="s">
        <v>570</v>
      </c>
      <c r="F267" s="19"/>
      <c r="G267" s="19"/>
      <c r="H267" s="19"/>
      <c r="I267" s="19">
        <v>23590</v>
      </c>
      <c r="J267" s="19"/>
      <c r="K267" s="19"/>
      <c r="L267" s="19"/>
      <c r="M267" s="19"/>
      <c r="N267" s="19"/>
      <c r="O267" s="20">
        <f>SUM(F267:N267)</f>
        <v>23590</v>
      </c>
    </row>
    <row r="268" spans="1:26" ht="25.5" x14ac:dyDescent="0.25">
      <c r="A268" s="22" t="s">
        <v>571</v>
      </c>
      <c r="B268" s="23" t="s">
        <v>572</v>
      </c>
      <c r="C268" s="23" t="s">
        <v>406</v>
      </c>
      <c r="D268" s="18" t="s">
        <v>29</v>
      </c>
      <c r="E268" s="18" t="s">
        <v>573</v>
      </c>
      <c r="F268" s="19"/>
      <c r="G268" s="19"/>
      <c r="H268" s="19"/>
      <c r="I268" s="19"/>
      <c r="J268" s="19"/>
      <c r="K268" s="19"/>
      <c r="L268" s="19"/>
      <c r="M268" s="19">
        <v>32000</v>
      </c>
      <c r="N268" s="19"/>
      <c r="O268" s="24">
        <f>SUM(F268:N268)+SUM(F269:N269)</f>
        <v>39404</v>
      </c>
      <c r="P268" s="21">
        <f>+M268</f>
        <v>32000</v>
      </c>
      <c r="Z268" s="21">
        <f>+SUM(F268:N268)-SUM(P268:Y268)</f>
        <v>0</v>
      </c>
    </row>
    <row r="269" spans="1:26" x14ac:dyDescent="0.25">
      <c r="A269" s="22"/>
      <c r="B269" s="23" t="s">
        <v>572</v>
      </c>
      <c r="C269" s="23" t="s">
        <v>406</v>
      </c>
      <c r="D269" s="18" t="s">
        <v>33</v>
      </c>
      <c r="E269" s="18" t="s">
        <v>574</v>
      </c>
      <c r="F269" s="19"/>
      <c r="G269" s="19"/>
      <c r="H269" s="19">
        <v>4860</v>
      </c>
      <c r="I269" s="19"/>
      <c r="J269" s="19">
        <v>2544</v>
      </c>
      <c r="K269" s="19"/>
      <c r="L269" s="19"/>
      <c r="M269" s="19"/>
      <c r="N269" s="19"/>
      <c r="O269" s="24"/>
    </row>
    <row r="270" spans="1:26" ht="25.5" x14ac:dyDescent="0.25">
      <c r="A270" s="16" t="s">
        <v>575</v>
      </c>
      <c r="B270" s="17" t="s">
        <v>576</v>
      </c>
      <c r="C270" s="17" t="s">
        <v>332</v>
      </c>
      <c r="D270" s="18" t="s">
        <v>29</v>
      </c>
      <c r="E270" s="18" t="s">
        <v>577</v>
      </c>
      <c r="F270" s="19"/>
      <c r="G270" s="19"/>
      <c r="H270" s="19"/>
      <c r="I270" s="19">
        <v>10000</v>
      </c>
      <c r="J270" s="19"/>
      <c r="K270" s="19"/>
      <c r="L270" s="19">
        <v>2273</v>
      </c>
      <c r="M270" s="19"/>
      <c r="N270" s="19"/>
      <c r="O270" s="20">
        <f>SUM(F270:N270)</f>
        <v>12273</v>
      </c>
      <c r="R270" s="21">
        <f>+I270</f>
        <v>10000</v>
      </c>
      <c r="U270" s="21">
        <f>+L270</f>
        <v>2273</v>
      </c>
      <c r="Z270" s="21">
        <f t="shared" ref="Z270:Z271" si="59">+SUM(F270:N270)-SUM(P270:Y270)</f>
        <v>0</v>
      </c>
    </row>
    <row r="271" spans="1:26" ht="25.5" x14ac:dyDescent="0.25">
      <c r="A271" s="22" t="s">
        <v>578</v>
      </c>
      <c r="B271" s="23" t="s">
        <v>502</v>
      </c>
      <c r="C271" s="23" t="s">
        <v>503</v>
      </c>
      <c r="D271" s="18" t="s">
        <v>29</v>
      </c>
      <c r="E271" s="18" t="s">
        <v>579</v>
      </c>
      <c r="F271" s="19"/>
      <c r="G271" s="19"/>
      <c r="H271" s="19"/>
      <c r="I271" s="19">
        <v>50307</v>
      </c>
      <c r="J271" s="19"/>
      <c r="K271" s="19"/>
      <c r="L271" s="19"/>
      <c r="M271" s="19"/>
      <c r="N271" s="19"/>
      <c r="O271" s="24">
        <f>SUM(F271:N271)+SUM(F272:N272)</f>
        <v>100157</v>
      </c>
      <c r="P271">
        <v>20000</v>
      </c>
      <c r="S271">
        <v>9021</v>
      </c>
      <c r="T271" s="21">
        <f>+I271-V271-S271-P271</f>
        <v>6286</v>
      </c>
      <c r="V271">
        <v>15000</v>
      </c>
      <c r="Z271" s="21">
        <f t="shared" si="59"/>
        <v>0</v>
      </c>
    </row>
    <row r="272" spans="1:26" ht="38.25" x14ac:dyDescent="0.25">
      <c r="A272" s="22"/>
      <c r="B272" s="23"/>
      <c r="C272" s="23"/>
      <c r="D272" s="18" t="s">
        <v>33</v>
      </c>
      <c r="E272" s="18" t="s">
        <v>580</v>
      </c>
      <c r="F272" s="19"/>
      <c r="G272" s="19"/>
      <c r="H272" s="19"/>
      <c r="I272" s="19">
        <v>16500</v>
      </c>
      <c r="J272" s="19"/>
      <c r="K272" s="19"/>
      <c r="L272" s="19"/>
      <c r="M272" s="19">
        <v>33350</v>
      </c>
      <c r="N272" s="19"/>
      <c r="O272" s="24"/>
    </row>
    <row r="273" spans="1:26" x14ac:dyDescent="0.25">
      <c r="A273" s="16" t="s">
        <v>581</v>
      </c>
      <c r="B273" s="17" t="s">
        <v>189</v>
      </c>
      <c r="C273" s="17" t="s">
        <v>47</v>
      </c>
      <c r="D273" s="18" t="s">
        <v>33</v>
      </c>
      <c r="E273" s="18" t="s">
        <v>456</v>
      </c>
      <c r="F273" s="19"/>
      <c r="G273" s="19"/>
      <c r="H273" s="19"/>
      <c r="I273" s="19">
        <v>5200</v>
      </c>
      <c r="J273" s="19"/>
      <c r="K273" s="19"/>
      <c r="L273" s="19"/>
      <c r="M273" s="19"/>
      <c r="N273" s="19"/>
      <c r="O273" s="20">
        <f t="shared" ref="O273:O277" si="60">SUM(F273:N273)</f>
        <v>5200</v>
      </c>
    </row>
    <row r="274" spans="1:26" ht="25.5" x14ac:dyDescent="0.25">
      <c r="A274" s="42" t="s">
        <v>582</v>
      </c>
      <c r="B274" s="17" t="s">
        <v>502</v>
      </c>
      <c r="C274" s="17" t="s">
        <v>503</v>
      </c>
      <c r="D274" s="18" t="s">
        <v>29</v>
      </c>
      <c r="E274" s="18" t="s">
        <v>583</v>
      </c>
      <c r="F274" s="19"/>
      <c r="G274" s="19"/>
      <c r="H274" s="19"/>
      <c r="I274" s="19">
        <v>110000</v>
      </c>
      <c r="J274" s="19"/>
      <c r="K274" s="19"/>
      <c r="L274" s="19"/>
      <c r="M274" s="19"/>
      <c r="N274" s="19"/>
      <c r="O274" s="20">
        <f t="shared" si="60"/>
        <v>110000</v>
      </c>
      <c r="T274" s="21"/>
      <c r="V274" s="21">
        <f>+I274</f>
        <v>110000</v>
      </c>
      <c r="Z274" s="21">
        <f>+SUM(F274:N274)-SUM(P274:Y274)</f>
        <v>0</v>
      </c>
    </row>
    <row r="275" spans="1:26" ht="25.5" x14ac:dyDescent="0.25">
      <c r="A275" s="22" t="s">
        <v>584</v>
      </c>
      <c r="B275" s="23" t="s">
        <v>585</v>
      </c>
      <c r="C275" s="23" t="s">
        <v>443</v>
      </c>
      <c r="D275" s="18" t="s">
        <v>33</v>
      </c>
      <c r="E275" s="18" t="s">
        <v>586</v>
      </c>
      <c r="F275" s="19"/>
      <c r="G275" s="19"/>
      <c r="H275" s="19"/>
      <c r="I275" s="19">
        <v>4275</v>
      </c>
      <c r="J275" s="19"/>
      <c r="K275" s="19"/>
      <c r="L275" s="19"/>
      <c r="M275" s="19">
        <v>7000</v>
      </c>
      <c r="N275" s="19"/>
      <c r="O275" s="24">
        <f>SUM(F275:N275)+SUM(F276:N276)</f>
        <v>56275</v>
      </c>
    </row>
    <row r="276" spans="1:26" ht="25.5" x14ac:dyDescent="0.25">
      <c r="A276" s="22"/>
      <c r="B276" s="23"/>
      <c r="C276" s="23"/>
      <c r="D276" s="18" t="s">
        <v>29</v>
      </c>
      <c r="E276" s="18" t="s">
        <v>97</v>
      </c>
      <c r="F276" s="19"/>
      <c r="G276" s="19"/>
      <c r="H276" s="19"/>
      <c r="I276" s="19">
        <v>10000</v>
      </c>
      <c r="J276" s="19"/>
      <c r="K276" s="19"/>
      <c r="L276" s="19"/>
      <c r="M276" s="19">
        <v>35000</v>
      </c>
      <c r="N276" s="19"/>
      <c r="O276" s="24"/>
      <c r="P276" s="21">
        <f>+I276+M276</f>
        <v>45000</v>
      </c>
      <c r="Z276" s="21">
        <f t="shared" ref="Z276:Z278" si="61">+SUM(F276:N276)-SUM(P276:Y276)</f>
        <v>0</v>
      </c>
    </row>
    <row r="277" spans="1:26" ht="25.5" x14ac:dyDescent="0.25">
      <c r="A277" s="32" t="s">
        <v>587</v>
      </c>
      <c r="B277" s="17" t="s">
        <v>588</v>
      </c>
      <c r="C277" s="17" t="s">
        <v>47</v>
      </c>
      <c r="D277" s="18" t="s">
        <v>29</v>
      </c>
      <c r="E277" s="18" t="s">
        <v>30</v>
      </c>
      <c r="F277" s="19">
        <v>1500</v>
      </c>
      <c r="G277" s="19"/>
      <c r="H277" s="19"/>
      <c r="I277" s="19"/>
      <c r="J277" s="19"/>
      <c r="K277" s="19"/>
      <c r="L277" s="19"/>
      <c r="M277" s="19"/>
      <c r="N277" s="19"/>
      <c r="O277" s="20">
        <f t="shared" si="60"/>
        <v>1500</v>
      </c>
      <c r="X277" s="21">
        <f>+F277</f>
        <v>1500</v>
      </c>
      <c r="Z277" s="21">
        <f t="shared" si="61"/>
        <v>0</v>
      </c>
    </row>
    <row r="278" spans="1:26" ht="25.5" x14ac:dyDescent="0.25">
      <c r="A278" s="32" t="s">
        <v>589</v>
      </c>
      <c r="B278" s="28" t="s">
        <v>590</v>
      </c>
      <c r="C278" s="29" t="s">
        <v>482</v>
      </c>
      <c r="D278" s="30" t="s">
        <v>29</v>
      </c>
      <c r="E278" s="30" t="s">
        <v>396</v>
      </c>
      <c r="F278" s="19"/>
      <c r="G278" s="19">
        <v>534</v>
      </c>
      <c r="H278" s="19"/>
      <c r="I278" s="19"/>
      <c r="J278" s="19"/>
      <c r="K278" s="19"/>
      <c r="L278" s="19"/>
      <c r="M278" s="19"/>
      <c r="N278" s="19"/>
      <c r="O278" s="20">
        <f>SUM(F278:N278)</f>
        <v>534</v>
      </c>
      <c r="Y278" s="21">
        <f>+G278</f>
        <v>534</v>
      </c>
      <c r="Z278" s="21">
        <f t="shared" si="61"/>
        <v>0</v>
      </c>
    </row>
    <row r="279" spans="1:26" ht="25.5" x14ac:dyDescent="0.25">
      <c r="A279" s="22" t="s">
        <v>591</v>
      </c>
      <c r="B279" s="23" t="s">
        <v>220</v>
      </c>
      <c r="C279" s="23" t="s">
        <v>210</v>
      </c>
      <c r="D279" s="18" t="s">
        <v>536</v>
      </c>
      <c r="E279" s="18" t="s">
        <v>592</v>
      </c>
      <c r="F279" s="19"/>
      <c r="G279" s="19"/>
      <c r="H279" s="19">
        <v>455412</v>
      </c>
      <c r="I279" s="19"/>
      <c r="J279" s="19"/>
      <c r="K279" s="19"/>
      <c r="L279" s="19"/>
      <c r="M279" s="19"/>
      <c r="N279" s="19"/>
      <c r="O279" s="24">
        <f>SUM(F279:N279)+SUM(F280:N280)</f>
        <v>508642</v>
      </c>
    </row>
    <row r="280" spans="1:26" x14ac:dyDescent="0.25">
      <c r="A280" s="22"/>
      <c r="B280" s="23"/>
      <c r="C280" s="23"/>
      <c r="D280" s="18" t="s">
        <v>33</v>
      </c>
      <c r="E280" s="18" t="s">
        <v>593</v>
      </c>
      <c r="F280" s="19"/>
      <c r="G280" s="19"/>
      <c r="H280" s="19">
        <v>53230</v>
      </c>
      <c r="I280" s="19"/>
      <c r="J280" s="19"/>
      <c r="K280" s="19"/>
      <c r="L280" s="19"/>
      <c r="M280" s="19"/>
      <c r="N280" s="19"/>
      <c r="O280" s="24"/>
    </row>
    <row r="281" spans="1:26" x14ac:dyDescent="0.25">
      <c r="A281" s="32" t="s">
        <v>594</v>
      </c>
      <c r="B281" s="17" t="s">
        <v>502</v>
      </c>
      <c r="C281" s="17" t="s">
        <v>503</v>
      </c>
      <c r="D281" s="18" t="s">
        <v>33</v>
      </c>
      <c r="E281" s="18" t="s">
        <v>456</v>
      </c>
      <c r="F281" s="19"/>
      <c r="G281" s="19"/>
      <c r="H281" s="19"/>
      <c r="I281" s="19">
        <v>56950</v>
      </c>
      <c r="J281" s="19"/>
      <c r="K281" s="19"/>
      <c r="L281" s="19"/>
      <c r="M281" s="19"/>
      <c r="N281" s="19"/>
      <c r="O281" s="20">
        <f>SUM(F281:N281)</f>
        <v>56950</v>
      </c>
    </row>
    <row r="282" spans="1:26" ht="25.5" x14ac:dyDescent="0.25">
      <c r="A282" s="32" t="s">
        <v>595</v>
      </c>
      <c r="B282" s="17" t="s">
        <v>596</v>
      </c>
      <c r="C282" s="17" t="s">
        <v>443</v>
      </c>
      <c r="D282" s="18" t="s">
        <v>29</v>
      </c>
      <c r="E282" s="18" t="s">
        <v>77</v>
      </c>
      <c r="F282" s="19">
        <v>7190</v>
      </c>
      <c r="G282" s="19"/>
      <c r="H282" s="19"/>
      <c r="I282" s="19"/>
      <c r="J282" s="19"/>
      <c r="K282" s="19"/>
      <c r="L282" s="33"/>
      <c r="M282" s="19"/>
      <c r="N282" s="19"/>
      <c r="O282" s="20">
        <f>SUM(F282:N282)</f>
        <v>7190</v>
      </c>
      <c r="X282" s="21">
        <f>+F282</f>
        <v>7190</v>
      </c>
      <c r="Z282" s="21">
        <f>+SUM(F282:N282)-SUM(P282:Y282)</f>
        <v>0</v>
      </c>
    </row>
    <row r="283" spans="1:26" x14ac:dyDescent="0.25">
      <c r="A283" s="32" t="s">
        <v>597</v>
      </c>
      <c r="B283" s="17" t="s">
        <v>598</v>
      </c>
      <c r="C283" s="17" t="s">
        <v>406</v>
      </c>
      <c r="D283" s="18" t="s">
        <v>33</v>
      </c>
      <c r="E283" s="18" t="s">
        <v>456</v>
      </c>
      <c r="F283" s="19"/>
      <c r="G283" s="19"/>
      <c r="H283" s="19"/>
      <c r="I283" s="19">
        <v>45310</v>
      </c>
      <c r="J283" s="19"/>
      <c r="K283" s="19"/>
      <c r="L283" s="19"/>
      <c r="M283" s="19"/>
      <c r="N283" s="19"/>
      <c r="O283" s="20">
        <f>SUM(F283:N283)</f>
        <v>45310</v>
      </c>
    </row>
    <row r="284" spans="1:26" x14ac:dyDescent="0.25">
      <c r="A284" s="32" t="s">
        <v>599</v>
      </c>
      <c r="B284" s="17" t="s">
        <v>600</v>
      </c>
      <c r="C284" s="17" t="s">
        <v>503</v>
      </c>
      <c r="D284" s="18" t="s">
        <v>33</v>
      </c>
      <c r="E284" s="18" t="s">
        <v>456</v>
      </c>
      <c r="F284" s="19"/>
      <c r="G284" s="19"/>
      <c r="H284" s="19"/>
      <c r="I284" s="19">
        <v>64458</v>
      </c>
      <c r="J284" s="19"/>
      <c r="K284" s="19"/>
      <c r="L284" s="19"/>
      <c r="M284" s="19"/>
      <c r="N284" s="19"/>
      <c r="O284" s="20">
        <f>SUM(F284:N284)</f>
        <v>64458</v>
      </c>
    </row>
    <row r="285" spans="1:26" ht="38.25" x14ac:dyDescent="0.25">
      <c r="A285" s="22" t="s">
        <v>601</v>
      </c>
      <c r="B285" s="23" t="s">
        <v>414</v>
      </c>
      <c r="C285" s="23" t="s">
        <v>406</v>
      </c>
      <c r="D285" s="18" t="s">
        <v>33</v>
      </c>
      <c r="E285" s="18" t="s">
        <v>602</v>
      </c>
      <c r="F285" s="19"/>
      <c r="G285" s="19"/>
      <c r="H285" s="19">
        <v>6273</v>
      </c>
      <c r="I285" s="19">
        <v>2210</v>
      </c>
      <c r="J285" s="19"/>
      <c r="K285" s="19"/>
      <c r="L285" s="19"/>
      <c r="M285" s="19">
        <v>30600</v>
      </c>
      <c r="N285" s="19"/>
      <c r="O285" s="24">
        <f>SUM(F285:N285)+SUM(F286:N286)</f>
        <v>97833</v>
      </c>
    </row>
    <row r="286" spans="1:26" ht="25.5" x14ac:dyDescent="0.25">
      <c r="A286" s="22"/>
      <c r="B286" s="23"/>
      <c r="C286" s="23"/>
      <c r="D286" s="18" t="s">
        <v>29</v>
      </c>
      <c r="E286" s="18" t="s">
        <v>59</v>
      </c>
      <c r="F286" s="19">
        <v>28750</v>
      </c>
      <c r="G286" s="19"/>
      <c r="H286" s="19">
        <v>30000</v>
      </c>
      <c r="I286" s="19"/>
      <c r="J286" s="19"/>
      <c r="K286" s="19"/>
      <c r="L286" s="19"/>
      <c r="M286" s="19"/>
      <c r="N286" s="19"/>
      <c r="O286" s="24"/>
      <c r="P286" s="21">
        <f>+H286</f>
        <v>30000</v>
      </c>
      <c r="X286" s="21">
        <f>+F286</f>
        <v>28750</v>
      </c>
      <c r="Z286" s="21">
        <f t="shared" ref="Z286:Z287" si="62">+SUM(F286:N286)-SUM(P286:Y286)</f>
        <v>0</v>
      </c>
    </row>
    <row r="287" spans="1:26" ht="25.5" x14ac:dyDescent="0.25">
      <c r="A287" s="32" t="s">
        <v>603</v>
      </c>
      <c r="B287" s="17" t="s">
        <v>604</v>
      </c>
      <c r="C287" s="17" t="s">
        <v>406</v>
      </c>
      <c r="D287" s="18" t="s">
        <v>29</v>
      </c>
      <c r="E287" s="18" t="s">
        <v>387</v>
      </c>
      <c r="F287" s="19">
        <v>10000</v>
      </c>
      <c r="G287" s="19"/>
      <c r="H287" s="19"/>
      <c r="I287" s="19"/>
      <c r="J287" s="19"/>
      <c r="K287" s="19"/>
      <c r="L287" s="19"/>
      <c r="M287" s="19">
        <v>5000</v>
      </c>
      <c r="N287" s="19"/>
      <c r="O287" s="20">
        <f t="shared" ref="O287:O296" si="63">SUM(F287:N287)</f>
        <v>15000</v>
      </c>
      <c r="P287" s="21">
        <f>+M287</f>
        <v>5000</v>
      </c>
      <c r="X287" s="21">
        <f>+F287</f>
        <v>10000</v>
      </c>
      <c r="Z287" s="21">
        <f t="shared" si="62"/>
        <v>0</v>
      </c>
    </row>
    <row r="288" spans="1:26" ht="25.5" x14ac:dyDescent="0.25">
      <c r="A288" s="32" t="s">
        <v>605</v>
      </c>
      <c r="B288" s="17" t="s">
        <v>245</v>
      </c>
      <c r="C288" s="17" t="s">
        <v>210</v>
      </c>
      <c r="D288" s="18" t="s">
        <v>33</v>
      </c>
      <c r="E288" s="18" t="s">
        <v>606</v>
      </c>
      <c r="F288" s="19"/>
      <c r="G288" s="19"/>
      <c r="H288" s="19"/>
      <c r="I288" s="19"/>
      <c r="J288" s="19"/>
      <c r="K288" s="19"/>
      <c r="L288" s="19"/>
      <c r="M288" s="19">
        <v>18040</v>
      </c>
      <c r="N288" s="19"/>
      <c r="O288" s="20">
        <f t="shared" si="63"/>
        <v>18040</v>
      </c>
    </row>
    <row r="289" spans="1:26" ht="25.5" x14ac:dyDescent="0.25">
      <c r="A289" s="16" t="s">
        <v>607</v>
      </c>
      <c r="B289" s="17" t="s">
        <v>608</v>
      </c>
      <c r="C289" s="17" t="s">
        <v>482</v>
      </c>
      <c r="D289" s="18" t="s">
        <v>536</v>
      </c>
      <c r="E289" s="18" t="s">
        <v>609</v>
      </c>
      <c r="F289" s="19"/>
      <c r="G289" s="19"/>
      <c r="H289" s="19"/>
      <c r="I289" s="19"/>
      <c r="J289" s="19">
        <v>250000</v>
      </c>
      <c r="K289" s="19"/>
      <c r="L289" s="19"/>
      <c r="M289" s="19"/>
      <c r="N289" s="19"/>
      <c r="O289" s="20">
        <f t="shared" si="63"/>
        <v>250000</v>
      </c>
    </row>
    <row r="290" spans="1:26" x14ac:dyDescent="0.25">
      <c r="A290" s="27" t="s">
        <v>610</v>
      </c>
      <c r="B290" s="28" t="s">
        <v>611</v>
      </c>
      <c r="C290" s="29" t="s">
        <v>47</v>
      </c>
      <c r="D290" s="30" t="s">
        <v>33</v>
      </c>
      <c r="E290" s="30" t="s">
        <v>612</v>
      </c>
      <c r="F290" s="19"/>
      <c r="G290" s="19"/>
      <c r="H290" s="19">
        <v>13000</v>
      </c>
      <c r="I290" s="19"/>
      <c r="J290" s="19"/>
      <c r="K290" s="19"/>
      <c r="L290" s="19"/>
      <c r="M290" s="19"/>
      <c r="N290" s="19"/>
      <c r="O290" s="20">
        <f t="shared" si="63"/>
        <v>13000</v>
      </c>
    </row>
    <row r="291" spans="1:26" ht="25.5" x14ac:dyDescent="0.25">
      <c r="A291" s="32" t="s">
        <v>613</v>
      </c>
      <c r="B291" s="17" t="s">
        <v>614</v>
      </c>
      <c r="C291" s="17" t="s">
        <v>406</v>
      </c>
      <c r="D291" s="18" t="s">
        <v>29</v>
      </c>
      <c r="E291" s="18" t="s">
        <v>615</v>
      </c>
      <c r="F291" s="19"/>
      <c r="G291" s="19"/>
      <c r="H291" s="19"/>
      <c r="I291" s="19"/>
      <c r="J291" s="19"/>
      <c r="K291" s="19"/>
      <c r="L291" s="19"/>
      <c r="M291" s="19">
        <v>21000</v>
      </c>
      <c r="N291" s="19"/>
      <c r="O291" s="20">
        <f t="shared" si="63"/>
        <v>21000</v>
      </c>
      <c r="T291" s="21"/>
      <c r="V291" s="21">
        <f>+M291</f>
        <v>21000</v>
      </c>
      <c r="Z291" s="21">
        <f>+SUM(F291:N291)-SUM(P291:Y291)</f>
        <v>0</v>
      </c>
    </row>
    <row r="292" spans="1:26" ht="25.5" x14ac:dyDescent="0.25">
      <c r="A292" s="16" t="s">
        <v>616</v>
      </c>
      <c r="B292" s="17" t="s">
        <v>617</v>
      </c>
      <c r="C292" s="17" t="s">
        <v>47</v>
      </c>
      <c r="D292" s="18" t="s">
        <v>33</v>
      </c>
      <c r="E292" s="18" t="s">
        <v>618</v>
      </c>
      <c r="F292" s="19"/>
      <c r="G292" s="19"/>
      <c r="H292" s="19"/>
      <c r="I292" s="19"/>
      <c r="J292" s="19"/>
      <c r="K292" s="19"/>
      <c r="L292" s="19"/>
      <c r="M292" s="19">
        <v>15000</v>
      </c>
      <c r="N292" s="19"/>
      <c r="O292" s="20">
        <f t="shared" si="63"/>
        <v>15000</v>
      </c>
    </row>
    <row r="293" spans="1:26" ht="25.5" x14ac:dyDescent="0.25">
      <c r="A293" s="27" t="s">
        <v>619</v>
      </c>
      <c r="B293" s="28" t="s">
        <v>620</v>
      </c>
      <c r="C293" s="29" t="s">
        <v>406</v>
      </c>
      <c r="D293" s="30" t="s">
        <v>33</v>
      </c>
      <c r="E293" s="30" t="s">
        <v>621</v>
      </c>
      <c r="F293" s="19"/>
      <c r="G293" s="19"/>
      <c r="H293" s="19"/>
      <c r="I293" s="19"/>
      <c r="J293" s="19"/>
      <c r="K293" s="19"/>
      <c r="L293" s="19"/>
      <c r="M293" s="19">
        <v>9950</v>
      </c>
      <c r="N293" s="19"/>
      <c r="O293" s="20">
        <f t="shared" si="63"/>
        <v>9950</v>
      </c>
    </row>
    <row r="294" spans="1:26" x14ac:dyDescent="0.25">
      <c r="A294" s="16" t="s">
        <v>622</v>
      </c>
      <c r="B294" s="17" t="s">
        <v>95</v>
      </c>
      <c r="C294" s="17" t="s">
        <v>47</v>
      </c>
      <c r="D294" s="18" t="s">
        <v>33</v>
      </c>
      <c r="E294" s="18" t="s">
        <v>623</v>
      </c>
      <c r="F294" s="19"/>
      <c r="G294" s="19"/>
      <c r="H294" s="19"/>
      <c r="I294" s="19"/>
      <c r="J294" s="19"/>
      <c r="K294" s="19"/>
      <c r="L294" s="19"/>
      <c r="M294" s="19">
        <v>2500</v>
      </c>
      <c r="N294" s="19"/>
      <c r="O294" s="20">
        <f t="shared" si="63"/>
        <v>2500</v>
      </c>
    </row>
    <row r="295" spans="1:26" ht="25.5" x14ac:dyDescent="0.25">
      <c r="A295" s="27" t="s">
        <v>624</v>
      </c>
      <c r="B295" s="28" t="s">
        <v>625</v>
      </c>
      <c r="C295" s="29" t="s">
        <v>332</v>
      </c>
      <c r="D295" s="30" t="s">
        <v>29</v>
      </c>
      <c r="E295" s="30" t="s">
        <v>77</v>
      </c>
      <c r="F295" s="19">
        <v>4400</v>
      </c>
      <c r="G295" s="19"/>
      <c r="H295" s="19"/>
      <c r="I295" s="19"/>
      <c r="J295" s="19"/>
      <c r="K295" s="19"/>
      <c r="L295" s="19"/>
      <c r="M295" s="19">
        <v>4500</v>
      </c>
      <c r="N295" s="19"/>
      <c r="O295" s="20">
        <f t="shared" si="63"/>
        <v>8900</v>
      </c>
      <c r="T295" s="21">
        <f>+M295</f>
        <v>4500</v>
      </c>
      <c r="X295" s="21">
        <f>+F295</f>
        <v>4400</v>
      </c>
      <c r="Z295" s="21">
        <f t="shared" ref="Z295:Z297" si="64">+SUM(F295:N295)-SUM(P295:Y295)</f>
        <v>0</v>
      </c>
    </row>
    <row r="296" spans="1:26" ht="25.5" x14ac:dyDescent="0.25">
      <c r="A296" s="32" t="s">
        <v>626</v>
      </c>
      <c r="B296" s="17" t="s">
        <v>135</v>
      </c>
      <c r="C296" s="17" t="s">
        <v>47</v>
      </c>
      <c r="D296" s="18" t="s">
        <v>29</v>
      </c>
      <c r="E296" s="18" t="s">
        <v>627</v>
      </c>
      <c r="F296" s="19"/>
      <c r="G296" s="19"/>
      <c r="H296" s="19"/>
      <c r="I296" s="19"/>
      <c r="J296" s="19"/>
      <c r="K296" s="19"/>
      <c r="L296" s="19"/>
      <c r="M296" s="19">
        <v>29450</v>
      </c>
      <c r="N296" s="19"/>
      <c r="O296" s="20">
        <f t="shared" si="63"/>
        <v>29450</v>
      </c>
      <c r="Q296" s="21"/>
      <c r="V296" s="21">
        <f>+M296</f>
        <v>29450</v>
      </c>
      <c r="Z296" s="21">
        <f t="shared" si="64"/>
        <v>0</v>
      </c>
    </row>
    <row r="297" spans="1:26" ht="25.5" x14ac:dyDescent="0.25">
      <c r="A297" s="22" t="s">
        <v>628</v>
      </c>
      <c r="B297" s="23" t="s">
        <v>629</v>
      </c>
      <c r="C297" s="23" t="s">
        <v>406</v>
      </c>
      <c r="D297" s="18" t="s">
        <v>29</v>
      </c>
      <c r="E297" s="18" t="s">
        <v>630</v>
      </c>
      <c r="F297" s="19"/>
      <c r="G297" s="19"/>
      <c r="H297" s="19"/>
      <c r="I297" s="19"/>
      <c r="J297" s="19"/>
      <c r="K297" s="19"/>
      <c r="L297" s="19"/>
      <c r="M297" s="19">
        <v>2966</v>
      </c>
      <c r="N297" s="19"/>
      <c r="O297" s="24">
        <f>SUM(F297:N297)+SUM(F298:N298)</f>
        <v>5941</v>
      </c>
      <c r="S297" s="21">
        <f>+M297</f>
        <v>2966</v>
      </c>
      <c r="Z297" s="21">
        <f t="shared" si="64"/>
        <v>0</v>
      </c>
    </row>
    <row r="298" spans="1:26" ht="25.5" x14ac:dyDescent="0.25">
      <c r="A298" s="22"/>
      <c r="B298" s="23"/>
      <c r="C298" s="23"/>
      <c r="D298" s="18" t="s">
        <v>33</v>
      </c>
      <c r="E298" s="18" t="s">
        <v>631</v>
      </c>
      <c r="F298" s="19"/>
      <c r="G298" s="19"/>
      <c r="H298" s="19"/>
      <c r="I298" s="19"/>
      <c r="J298" s="19"/>
      <c r="K298" s="19"/>
      <c r="L298" s="19"/>
      <c r="M298" s="19">
        <v>2975</v>
      </c>
      <c r="N298" s="19"/>
      <c r="O298" s="24"/>
    </row>
    <row r="299" spans="1:26" x14ac:dyDescent="0.25">
      <c r="A299" s="16" t="s">
        <v>632</v>
      </c>
      <c r="B299" s="17" t="s">
        <v>633</v>
      </c>
      <c r="C299" s="17" t="s">
        <v>210</v>
      </c>
      <c r="D299" s="18" t="s">
        <v>33</v>
      </c>
      <c r="E299" s="18" t="s">
        <v>112</v>
      </c>
      <c r="F299" s="19"/>
      <c r="G299" s="19"/>
      <c r="H299" s="19">
        <v>9027</v>
      </c>
      <c r="I299" s="33"/>
      <c r="J299" s="19"/>
      <c r="K299" s="19"/>
      <c r="L299" s="19"/>
      <c r="M299" s="19"/>
      <c r="N299" s="19"/>
      <c r="O299" s="20">
        <f t="shared" ref="O299:O304" si="65">SUM(F299:N299)</f>
        <v>9027</v>
      </c>
    </row>
    <row r="300" spans="1:26" x14ac:dyDescent="0.25">
      <c r="A300" s="16" t="s">
        <v>634</v>
      </c>
      <c r="B300" s="17" t="s">
        <v>414</v>
      </c>
      <c r="C300" s="17" t="s">
        <v>406</v>
      </c>
      <c r="D300" s="18" t="s">
        <v>33</v>
      </c>
      <c r="E300" s="18" t="s">
        <v>635</v>
      </c>
      <c r="F300" s="19"/>
      <c r="G300" s="19"/>
      <c r="H300" s="19"/>
      <c r="I300" s="19">
        <v>6670</v>
      </c>
      <c r="J300" s="19"/>
      <c r="K300" s="19"/>
      <c r="L300" s="19"/>
      <c r="M300" s="19"/>
      <c r="N300" s="19"/>
      <c r="O300" s="20">
        <f t="shared" si="65"/>
        <v>6670</v>
      </c>
    </row>
    <row r="301" spans="1:26" ht="25.5" x14ac:dyDescent="0.25">
      <c r="A301" s="16" t="s">
        <v>636</v>
      </c>
      <c r="B301" s="28" t="s">
        <v>637</v>
      </c>
      <c r="C301" s="29" t="s">
        <v>210</v>
      </c>
      <c r="D301" s="30" t="s">
        <v>29</v>
      </c>
      <c r="E301" s="30" t="s">
        <v>638</v>
      </c>
      <c r="F301" s="19">
        <v>84200</v>
      </c>
      <c r="G301" s="19">
        <v>29960</v>
      </c>
      <c r="H301" s="19"/>
      <c r="I301" s="19"/>
      <c r="J301" s="19">
        <v>222256</v>
      </c>
      <c r="K301" s="19">
        <v>278408</v>
      </c>
      <c r="L301" s="19">
        <v>19876</v>
      </c>
      <c r="M301" s="19"/>
      <c r="N301" s="19"/>
      <c r="O301" s="20">
        <f t="shared" si="65"/>
        <v>634700</v>
      </c>
      <c r="P301" s="21">
        <v>200316</v>
      </c>
      <c r="Q301">
        <v>21940</v>
      </c>
      <c r="U301" s="21">
        <f>+L301</f>
        <v>19876</v>
      </c>
      <c r="X301" s="21">
        <f>318580+44027</f>
        <v>362607</v>
      </c>
      <c r="Y301" s="21">
        <f>+G301</f>
        <v>29960</v>
      </c>
      <c r="Z301" s="21">
        <f>+SUM(F301:N301)-SUM(P301:Y301)</f>
        <v>1</v>
      </c>
    </row>
    <row r="302" spans="1:26" x14ac:dyDescent="0.25">
      <c r="A302" s="16" t="s">
        <v>639</v>
      </c>
      <c r="B302" s="17" t="s">
        <v>640</v>
      </c>
      <c r="C302" s="17" t="s">
        <v>210</v>
      </c>
      <c r="D302" s="18" t="s">
        <v>33</v>
      </c>
      <c r="E302" s="18" t="s">
        <v>641</v>
      </c>
      <c r="F302" s="19"/>
      <c r="G302" s="19"/>
      <c r="H302" s="19"/>
      <c r="I302" s="19">
        <v>18390</v>
      </c>
      <c r="J302" s="19"/>
      <c r="K302" s="19"/>
      <c r="L302" s="19"/>
      <c r="M302" s="19"/>
      <c r="N302" s="19"/>
      <c r="O302" s="20">
        <f t="shared" si="65"/>
        <v>18390</v>
      </c>
    </row>
    <row r="303" spans="1:26" x14ac:dyDescent="0.25">
      <c r="A303" s="27" t="s">
        <v>642</v>
      </c>
      <c r="B303" s="28" t="s">
        <v>327</v>
      </c>
      <c r="C303" s="29" t="s">
        <v>210</v>
      </c>
      <c r="D303" s="30" t="s">
        <v>33</v>
      </c>
      <c r="E303" s="30" t="s">
        <v>643</v>
      </c>
      <c r="F303" s="19"/>
      <c r="G303" s="19"/>
      <c r="H303" s="19"/>
      <c r="I303" s="19"/>
      <c r="J303" s="19"/>
      <c r="K303" s="19"/>
      <c r="L303" s="19"/>
      <c r="M303" s="19">
        <v>25000</v>
      </c>
      <c r="N303" s="19"/>
      <c r="O303" s="20">
        <f t="shared" si="65"/>
        <v>25000</v>
      </c>
    </row>
    <row r="304" spans="1:26" ht="25.5" x14ac:dyDescent="0.25">
      <c r="A304" s="33" t="s">
        <v>644</v>
      </c>
      <c r="B304" s="28"/>
      <c r="C304" s="29"/>
      <c r="D304" s="30" t="s">
        <v>645</v>
      </c>
      <c r="E304" s="30" t="s">
        <v>646</v>
      </c>
      <c r="F304" s="19"/>
      <c r="G304" s="19"/>
      <c r="H304" s="19"/>
      <c r="I304" s="19"/>
      <c r="J304" s="19"/>
      <c r="K304" s="19"/>
      <c r="L304" s="19"/>
      <c r="M304" s="19"/>
      <c r="N304" s="19">
        <v>20000</v>
      </c>
      <c r="O304" s="20">
        <f t="shared" si="65"/>
        <v>20000</v>
      </c>
    </row>
  </sheetData>
  <mergeCells count="341">
    <mergeCell ref="A297:A298"/>
    <mergeCell ref="B297:B298"/>
    <mergeCell ref="C297:C298"/>
    <mergeCell ref="O297:O298"/>
    <mergeCell ref="A279:A280"/>
    <mergeCell ref="B279:B280"/>
    <mergeCell ref="C279:C280"/>
    <mergeCell ref="O279:O280"/>
    <mergeCell ref="A285:A286"/>
    <mergeCell ref="B285:B286"/>
    <mergeCell ref="C285:C286"/>
    <mergeCell ref="O285:O286"/>
    <mergeCell ref="A271:A272"/>
    <mergeCell ref="B271:B272"/>
    <mergeCell ref="C271:C272"/>
    <mergeCell ref="O271:O272"/>
    <mergeCell ref="A275:A276"/>
    <mergeCell ref="B275:B276"/>
    <mergeCell ref="C275:C276"/>
    <mergeCell ref="O275:O276"/>
    <mergeCell ref="A260:A261"/>
    <mergeCell ref="B260:B261"/>
    <mergeCell ref="C260:C261"/>
    <mergeCell ref="O260:O261"/>
    <mergeCell ref="A268:A269"/>
    <mergeCell ref="B268:B269"/>
    <mergeCell ref="C268:C269"/>
    <mergeCell ref="O268:O269"/>
    <mergeCell ref="A254:A255"/>
    <mergeCell ref="B254:B255"/>
    <mergeCell ref="C254:C255"/>
    <mergeCell ref="O254:O255"/>
    <mergeCell ref="A258:A259"/>
    <mergeCell ref="B258:B259"/>
    <mergeCell ref="C258:C259"/>
    <mergeCell ref="O258:O259"/>
    <mergeCell ref="A250:A251"/>
    <mergeCell ref="B250:B251"/>
    <mergeCell ref="C250:C251"/>
    <mergeCell ref="O250:O251"/>
    <mergeCell ref="A252:A253"/>
    <mergeCell ref="B252:B253"/>
    <mergeCell ref="C252:C253"/>
    <mergeCell ref="O252:O253"/>
    <mergeCell ref="A246:A247"/>
    <mergeCell ref="B246:B247"/>
    <mergeCell ref="C246:C247"/>
    <mergeCell ref="O246:O247"/>
    <mergeCell ref="A248:A249"/>
    <mergeCell ref="B248:B249"/>
    <mergeCell ref="C248:C249"/>
    <mergeCell ref="O248:O249"/>
    <mergeCell ref="A238:A239"/>
    <mergeCell ref="B238:B239"/>
    <mergeCell ref="C238:C239"/>
    <mergeCell ref="O238:O239"/>
    <mergeCell ref="A241:A242"/>
    <mergeCell ref="B241:B242"/>
    <mergeCell ref="C241:C242"/>
    <mergeCell ref="O241:O242"/>
    <mergeCell ref="A233:A234"/>
    <mergeCell ref="B233:B234"/>
    <mergeCell ref="C233:C234"/>
    <mergeCell ref="O233:O234"/>
    <mergeCell ref="A235:A236"/>
    <mergeCell ref="B235:B236"/>
    <mergeCell ref="C235:C236"/>
    <mergeCell ref="O235:O236"/>
    <mergeCell ref="A227:A228"/>
    <mergeCell ref="B227:B228"/>
    <mergeCell ref="C227:C228"/>
    <mergeCell ref="O227:O228"/>
    <mergeCell ref="A231:A232"/>
    <mergeCell ref="B231:B232"/>
    <mergeCell ref="C231:C232"/>
    <mergeCell ref="O231:O232"/>
    <mergeCell ref="A220:A221"/>
    <mergeCell ref="B220:B221"/>
    <mergeCell ref="C220:C221"/>
    <mergeCell ref="O220:O221"/>
    <mergeCell ref="A222:A223"/>
    <mergeCell ref="B222:B223"/>
    <mergeCell ref="C222:C223"/>
    <mergeCell ref="O222:O223"/>
    <mergeCell ref="A216:A217"/>
    <mergeCell ref="B216:B217"/>
    <mergeCell ref="C216:C217"/>
    <mergeCell ref="O216:O217"/>
    <mergeCell ref="A218:A219"/>
    <mergeCell ref="B218:B219"/>
    <mergeCell ref="C218:C219"/>
    <mergeCell ref="O218:O219"/>
    <mergeCell ref="A212:A213"/>
    <mergeCell ref="B212:B213"/>
    <mergeCell ref="C212:C213"/>
    <mergeCell ref="O212:O213"/>
    <mergeCell ref="A214:A215"/>
    <mergeCell ref="B214:B215"/>
    <mergeCell ref="C214:C215"/>
    <mergeCell ref="O214:O215"/>
    <mergeCell ref="A206:A207"/>
    <mergeCell ref="B206:B207"/>
    <mergeCell ref="C206:C207"/>
    <mergeCell ref="O206:O207"/>
    <mergeCell ref="A209:A210"/>
    <mergeCell ref="B209:B210"/>
    <mergeCell ref="C209:C210"/>
    <mergeCell ref="O209:O210"/>
    <mergeCell ref="A198:A199"/>
    <mergeCell ref="B198:B199"/>
    <mergeCell ref="C198:C199"/>
    <mergeCell ref="O198:O199"/>
    <mergeCell ref="A203:A204"/>
    <mergeCell ref="B203:B204"/>
    <mergeCell ref="C203:C204"/>
    <mergeCell ref="O203:O204"/>
    <mergeCell ref="A192:A193"/>
    <mergeCell ref="B192:B193"/>
    <mergeCell ref="C192:C193"/>
    <mergeCell ref="O192:O193"/>
    <mergeCell ref="A196:A197"/>
    <mergeCell ref="B196:B197"/>
    <mergeCell ref="C196:C197"/>
    <mergeCell ref="O196:O197"/>
    <mergeCell ref="A187:A188"/>
    <mergeCell ref="B187:B188"/>
    <mergeCell ref="C187:C188"/>
    <mergeCell ref="O187:O188"/>
    <mergeCell ref="A189:A190"/>
    <mergeCell ref="B189:B190"/>
    <mergeCell ref="C189:C190"/>
    <mergeCell ref="O189:O190"/>
    <mergeCell ref="A178:A179"/>
    <mergeCell ref="B178:B179"/>
    <mergeCell ref="C178:C179"/>
    <mergeCell ref="O178:O179"/>
    <mergeCell ref="A183:A184"/>
    <mergeCell ref="B183:B184"/>
    <mergeCell ref="C183:C184"/>
    <mergeCell ref="O183:O184"/>
    <mergeCell ref="A167:A168"/>
    <mergeCell ref="B167:B168"/>
    <mergeCell ref="C167:C168"/>
    <mergeCell ref="O167:O168"/>
    <mergeCell ref="A170:A171"/>
    <mergeCell ref="B170:B171"/>
    <mergeCell ref="C170:C171"/>
    <mergeCell ref="O170:O171"/>
    <mergeCell ref="A155:A156"/>
    <mergeCell ref="B155:B156"/>
    <mergeCell ref="C155:C156"/>
    <mergeCell ref="O155:O156"/>
    <mergeCell ref="A161:A162"/>
    <mergeCell ref="B161:B162"/>
    <mergeCell ref="C161:C162"/>
    <mergeCell ref="O161:O162"/>
    <mergeCell ref="A150:A151"/>
    <mergeCell ref="B150:B151"/>
    <mergeCell ref="C150:C151"/>
    <mergeCell ref="O150:O151"/>
    <mergeCell ref="A153:A154"/>
    <mergeCell ref="B153:B154"/>
    <mergeCell ref="C153:C154"/>
    <mergeCell ref="O153:O154"/>
    <mergeCell ref="A146:A147"/>
    <mergeCell ref="B146:B147"/>
    <mergeCell ref="C146:C147"/>
    <mergeCell ref="O146:O147"/>
    <mergeCell ref="A148:A149"/>
    <mergeCell ref="B148:B149"/>
    <mergeCell ref="C148:C149"/>
    <mergeCell ref="O148:O149"/>
    <mergeCell ref="A141:A142"/>
    <mergeCell ref="B141:B142"/>
    <mergeCell ref="C141:C142"/>
    <mergeCell ref="O141:O142"/>
    <mergeCell ref="A144:A145"/>
    <mergeCell ref="B144:B145"/>
    <mergeCell ref="C144:C145"/>
    <mergeCell ref="O144:O145"/>
    <mergeCell ref="A133:A134"/>
    <mergeCell ref="B133:B134"/>
    <mergeCell ref="C133:C134"/>
    <mergeCell ref="O133:O134"/>
    <mergeCell ref="A139:A140"/>
    <mergeCell ref="B139:B140"/>
    <mergeCell ref="C139:C140"/>
    <mergeCell ref="O139:O140"/>
    <mergeCell ref="A127:A128"/>
    <mergeCell ref="B127:B128"/>
    <mergeCell ref="C127:C128"/>
    <mergeCell ref="O127:O128"/>
    <mergeCell ref="A130:A131"/>
    <mergeCell ref="B130:B131"/>
    <mergeCell ref="C130:C131"/>
    <mergeCell ref="O130:O131"/>
    <mergeCell ref="A123:A124"/>
    <mergeCell ref="B123:B124"/>
    <mergeCell ref="C123:C124"/>
    <mergeCell ref="O123:O124"/>
    <mergeCell ref="A125:A126"/>
    <mergeCell ref="B125:B126"/>
    <mergeCell ref="C125:C126"/>
    <mergeCell ref="O125:O126"/>
    <mergeCell ref="A118:A119"/>
    <mergeCell ref="B118:B119"/>
    <mergeCell ref="C118:C119"/>
    <mergeCell ref="O118:O119"/>
    <mergeCell ref="A121:A122"/>
    <mergeCell ref="B121:B122"/>
    <mergeCell ref="C121:C122"/>
    <mergeCell ref="O121:O122"/>
    <mergeCell ref="A113:A114"/>
    <mergeCell ref="B113:B114"/>
    <mergeCell ref="C113:C114"/>
    <mergeCell ref="O113:O114"/>
    <mergeCell ref="A116:A117"/>
    <mergeCell ref="B116:B117"/>
    <mergeCell ref="C116:C117"/>
    <mergeCell ref="O116:O117"/>
    <mergeCell ref="A105:A106"/>
    <mergeCell ref="B105:B106"/>
    <mergeCell ref="C105:C106"/>
    <mergeCell ref="O105:O106"/>
    <mergeCell ref="A109:A110"/>
    <mergeCell ref="B109:B110"/>
    <mergeCell ref="C109:C110"/>
    <mergeCell ref="O109:O110"/>
    <mergeCell ref="A100:A101"/>
    <mergeCell ref="B100:B101"/>
    <mergeCell ref="C100:C101"/>
    <mergeCell ref="O100:O101"/>
    <mergeCell ref="A103:A104"/>
    <mergeCell ref="B103:B104"/>
    <mergeCell ref="C103:C104"/>
    <mergeCell ref="O103:O104"/>
    <mergeCell ref="A95:A96"/>
    <mergeCell ref="B95:B96"/>
    <mergeCell ref="C95:C96"/>
    <mergeCell ref="O95:O96"/>
    <mergeCell ref="A97:A98"/>
    <mergeCell ref="B97:B98"/>
    <mergeCell ref="C97:C98"/>
    <mergeCell ref="O97:O98"/>
    <mergeCell ref="A90:A91"/>
    <mergeCell ref="B90:B91"/>
    <mergeCell ref="C90:C91"/>
    <mergeCell ref="O90:O91"/>
    <mergeCell ref="A92:A93"/>
    <mergeCell ref="B92:B93"/>
    <mergeCell ref="C92:C93"/>
    <mergeCell ref="O92:O93"/>
    <mergeCell ref="A83:A84"/>
    <mergeCell ref="B83:B84"/>
    <mergeCell ref="C83:C84"/>
    <mergeCell ref="O83:O84"/>
    <mergeCell ref="A88:A89"/>
    <mergeCell ref="B88:B89"/>
    <mergeCell ref="C88:C89"/>
    <mergeCell ref="O88:O89"/>
    <mergeCell ref="A79:A80"/>
    <mergeCell ref="B79:B80"/>
    <mergeCell ref="C79:C80"/>
    <mergeCell ref="O79:O80"/>
    <mergeCell ref="A81:A82"/>
    <mergeCell ref="B81:B82"/>
    <mergeCell ref="C81:C82"/>
    <mergeCell ref="O81:O82"/>
    <mergeCell ref="A68:A69"/>
    <mergeCell ref="B68:B69"/>
    <mergeCell ref="C68:C69"/>
    <mergeCell ref="O68:O69"/>
    <mergeCell ref="A76:A77"/>
    <mergeCell ref="B76:B77"/>
    <mergeCell ref="C76:C77"/>
    <mergeCell ref="O76:O77"/>
    <mergeCell ref="A64:A65"/>
    <mergeCell ref="B64:B65"/>
    <mergeCell ref="C64:C65"/>
    <mergeCell ref="O64:O65"/>
    <mergeCell ref="A66:A67"/>
    <mergeCell ref="B66:B67"/>
    <mergeCell ref="C66:C67"/>
    <mergeCell ref="O66:O67"/>
    <mergeCell ref="A60:A61"/>
    <mergeCell ref="B60:B61"/>
    <mergeCell ref="C60:C61"/>
    <mergeCell ref="O60:O61"/>
    <mergeCell ref="A62:A63"/>
    <mergeCell ref="B62:B63"/>
    <mergeCell ref="C62:C63"/>
    <mergeCell ref="O62:O63"/>
    <mergeCell ref="A55:A56"/>
    <mergeCell ref="B55:B56"/>
    <mergeCell ref="C55:C56"/>
    <mergeCell ref="O55:O56"/>
    <mergeCell ref="A57:A58"/>
    <mergeCell ref="B57:B58"/>
    <mergeCell ref="C57:C58"/>
    <mergeCell ref="O57:O58"/>
    <mergeCell ref="A48:A49"/>
    <mergeCell ref="B48:B49"/>
    <mergeCell ref="C48:C49"/>
    <mergeCell ref="O48:O49"/>
    <mergeCell ref="A53:A54"/>
    <mergeCell ref="B53:B54"/>
    <mergeCell ref="C53:C54"/>
    <mergeCell ref="O53:O54"/>
    <mergeCell ref="A44:A45"/>
    <mergeCell ref="B44:B45"/>
    <mergeCell ref="C44:C45"/>
    <mergeCell ref="O44:O45"/>
    <mergeCell ref="A46:A47"/>
    <mergeCell ref="B46:B47"/>
    <mergeCell ref="C46:C47"/>
    <mergeCell ref="O46:O47"/>
    <mergeCell ref="A31:A32"/>
    <mergeCell ref="B31:B32"/>
    <mergeCell ref="C31:C32"/>
    <mergeCell ref="O31:O32"/>
    <mergeCell ref="A39:A40"/>
    <mergeCell ref="B39:B40"/>
    <mergeCell ref="C39:C40"/>
    <mergeCell ref="O39:O40"/>
    <mergeCell ref="A16:A17"/>
    <mergeCell ref="B16:B17"/>
    <mergeCell ref="C16:C17"/>
    <mergeCell ref="O16:O17"/>
    <mergeCell ref="A19:A20"/>
    <mergeCell ref="B19:B20"/>
    <mergeCell ref="C19:C20"/>
    <mergeCell ref="O19:O20"/>
    <mergeCell ref="F1:N1"/>
    <mergeCell ref="A5:A6"/>
    <mergeCell ref="B5:B6"/>
    <mergeCell ref="C5:C6"/>
    <mergeCell ref="O5:O6"/>
    <mergeCell ref="A13:A14"/>
    <mergeCell ref="B13:B14"/>
    <mergeCell ref="C13:C14"/>
    <mergeCell ref="O13:O14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8CA51E83F56D4BA3656DDFC92947A5" ma:contentTypeVersion="12" ma:contentTypeDescription="Create a new document." ma:contentTypeScope="" ma:versionID="1d535e2ffbc52de4f0104a33ca75d2ba">
  <xsd:schema xmlns:xsd="http://www.w3.org/2001/XMLSchema" xmlns:xs="http://www.w3.org/2001/XMLSchema" xmlns:p="http://schemas.microsoft.com/office/2006/metadata/properties" xmlns:ns2="1588e857-b7f9-4626-af9f-0af0ac668ce9" xmlns:ns3="cb139596-0b16-40ba-8a6f-7225b1e83fe1" targetNamespace="http://schemas.microsoft.com/office/2006/metadata/properties" ma:root="true" ma:fieldsID="8b17a693b0dc1613b301109eb8f6065f" ns2:_="" ns3:_="">
    <xsd:import namespace="1588e857-b7f9-4626-af9f-0af0ac668ce9"/>
    <xsd:import namespace="cb139596-0b16-40ba-8a6f-7225b1e83fe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88e857-b7f9-4626-af9f-0af0ac668c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139596-0b16-40ba-8a6f-7225b1e83fe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D1EE51-0280-48DB-9FFC-503D1CE64F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88e857-b7f9-4626-af9f-0af0ac668ce9"/>
    <ds:schemaRef ds:uri="cb139596-0b16-40ba-8a6f-7225b1e83f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7EF380-4100-4247-9EE9-F295502C21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119A64-E6FA-4096-A406-24325FF093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Harrison</dc:creator>
  <cp:lastModifiedBy>Anne Harrison</cp:lastModifiedBy>
  <dcterms:created xsi:type="dcterms:W3CDTF">2020-01-21T23:50:21Z</dcterms:created>
  <dcterms:modified xsi:type="dcterms:W3CDTF">2020-01-21T23:57:52Z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0x0101004F8CA51E83F56D4BA3656DDFC92947A5</vt:lpwstr>
  </property>
</Properties>
</file>